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640"/>
  </bookViews>
  <sheets>
    <sheet name="Титульный" sheetId="1" r:id="rId1"/>
    <sheet name="Регистрация" sheetId="2" r:id="rId2"/>
    <sheet name="Живопись" sheetId="10" r:id="rId3"/>
    <sheet name="жанры" sheetId="11" r:id="rId4"/>
    <sheet name="Оценочный" sheetId="13" r:id="rId5"/>
    <sheet name="Кроссворд" sheetId="14" r:id="rId6"/>
    <sheet name="Результат" sheetId="15" r:id="rId7"/>
    <sheet name="Источники" sheetId="16" r:id="rId8"/>
  </sheets>
  <calcPr calcId="145621"/>
</workbook>
</file>

<file path=xl/calcChain.xml><?xml version="1.0" encoding="utf-8"?>
<calcChain xmlns="http://schemas.openxmlformats.org/spreadsheetml/2006/main">
  <c r="G16" i="10" l="1"/>
  <c r="AP13" i="15" l="1"/>
  <c r="AP18" i="15"/>
  <c r="AP17" i="15"/>
  <c r="AP16" i="15"/>
  <c r="AP15" i="15"/>
  <c r="AP14" i="15"/>
  <c r="AP12" i="15"/>
  <c r="AP11" i="15"/>
  <c r="AP10" i="15"/>
  <c r="AP9" i="15"/>
  <c r="AP8" i="15"/>
  <c r="AP7" i="15"/>
  <c r="AP6" i="15"/>
  <c r="AP5" i="15"/>
  <c r="AP19" i="15" l="1"/>
  <c r="AE25" i="15" s="1"/>
  <c r="R25" i="15"/>
  <c r="F17" i="13" l="1"/>
  <c r="AB18" i="11" s="1"/>
  <c r="F20" i="13"/>
  <c r="F19" i="13"/>
  <c r="F18" i="13"/>
  <c r="F16" i="13"/>
  <c r="F15" i="13"/>
  <c r="F14" i="13"/>
  <c r="F12" i="13"/>
  <c r="F11" i="13"/>
  <c r="F13" i="13" s="1"/>
  <c r="AB13" i="11" s="1"/>
  <c r="F10" i="13"/>
  <c r="F8" i="13"/>
  <c r="F7" i="13"/>
  <c r="F6" i="13"/>
  <c r="F9" i="13" s="1"/>
  <c r="AB8" i="11" s="1"/>
  <c r="C24" i="13"/>
  <c r="C23" i="13"/>
  <c r="C22" i="13"/>
  <c r="C20" i="13"/>
  <c r="C21" i="13" s="1"/>
  <c r="M23" i="11" s="1"/>
  <c r="C19" i="13"/>
  <c r="C18" i="13"/>
  <c r="C16" i="13"/>
  <c r="C17" i="13" s="1"/>
  <c r="M18" i="11" s="1"/>
  <c r="C15" i="13"/>
  <c r="C14" i="13"/>
  <c r="C12" i="13"/>
  <c r="C11" i="13"/>
  <c r="C10" i="13"/>
  <c r="C13" i="13" s="1"/>
  <c r="M13" i="11" s="1"/>
  <c r="C8" i="13"/>
  <c r="C7" i="13"/>
  <c r="C6" i="13"/>
  <c r="Z24" i="10"/>
  <c r="Z26" i="10"/>
  <c r="Z25" i="10"/>
  <c r="Z23" i="10"/>
  <c r="Z22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F21" i="13" l="1"/>
  <c r="AB23" i="11" s="1"/>
  <c r="C9" i="13"/>
  <c r="M8" i="11" s="1"/>
  <c r="Z20" i="10"/>
  <c r="Z27" i="10"/>
  <c r="G29" i="10" s="1"/>
  <c r="F23" i="13"/>
  <c r="R25" i="11" s="1"/>
  <c r="C25" i="13"/>
  <c r="M28" i="11" s="1"/>
</calcChain>
</file>

<file path=xl/comments1.xml><?xml version="1.0" encoding="utf-8"?>
<comments xmlns="http://schemas.openxmlformats.org/spreadsheetml/2006/main">
  <authors>
    <author>Natalia</author>
  </authors>
  <commentLis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Снегурочка
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>Не ждали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  <charset val="204"/>
          </rPr>
          <t>Февральская лазурь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5" authorId="0">
      <text>
        <r>
          <rPr>
            <b/>
            <sz val="8"/>
            <color indexed="81"/>
            <rFont val="Tahoma"/>
            <family val="2"/>
            <charset val="204"/>
          </rPr>
          <t>Боярыня Морозова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5" authorId="0">
      <text>
        <r>
          <rPr>
            <b/>
            <sz val="8"/>
            <color indexed="81"/>
            <rFont val="Tahoma"/>
            <family val="2"/>
            <charset val="204"/>
          </rPr>
          <t>Осенний букет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9" authorId="0">
      <text>
        <r>
          <rPr>
            <b/>
            <sz val="8"/>
            <color indexed="81"/>
            <rFont val="Tahoma"/>
            <family val="2"/>
            <charset val="204"/>
          </rPr>
          <t>Мартовское солнце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G19" authorId="0">
      <text>
        <r>
          <rPr>
            <b/>
            <sz val="8"/>
            <color indexed="81"/>
            <rFont val="Tahoma"/>
            <family val="2"/>
            <charset val="204"/>
          </rPr>
          <t>Девушка, освещенная солнцем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9" authorId="0">
      <text>
        <r>
          <rPr>
            <b/>
            <sz val="8"/>
            <color indexed="81"/>
            <rFont val="Tahoma"/>
            <family val="2"/>
            <charset val="204"/>
          </rPr>
          <t>Взятие снежного городка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19" authorId="0">
      <text>
        <r>
          <rPr>
            <b/>
            <sz val="8"/>
            <color indexed="81"/>
            <rFont val="Tahoma"/>
            <family val="2"/>
            <charset val="204"/>
          </rPr>
          <t>Вечерний звон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U19" authorId="0">
      <text>
        <r>
          <rPr>
            <b/>
            <sz val="8"/>
            <color indexed="81"/>
            <rFont val="Tahoma"/>
            <family val="2"/>
            <charset val="204"/>
          </rPr>
          <t>Первый снег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Natalia</author>
  </authors>
  <commentList>
    <comment ref="AR6" authorId="0">
      <text>
        <r>
          <rPr>
            <b/>
            <sz val="8"/>
            <color indexed="81"/>
            <rFont val="Tahoma"/>
            <family val="2"/>
            <charset val="204"/>
          </rPr>
          <t>"Девочка с персиками"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R15" authorId="0">
      <text>
        <r>
          <rPr>
            <b/>
            <sz val="8"/>
            <color indexed="81"/>
            <rFont val="Tahoma"/>
            <family val="2"/>
            <charset val="204"/>
          </rPr>
          <t>"Яблоки и листья"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24" authorId="0">
      <text>
        <r>
          <rPr>
            <b/>
            <sz val="8"/>
            <color indexed="81"/>
            <rFont val="Tahoma"/>
            <family val="2"/>
            <charset val="204"/>
          </rPr>
          <t>"Утро в сосновом лесу"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R24" authorId="0">
      <text>
        <r>
          <rPr>
            <b/>
            <sz val="8"/>
            <color indexed="81"/>
            <rFont val="Tahoma"/>
            <family val="2"/>
            <charset val="204"/>
          </rPr>
          <t>"Меньшиков в Березове"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S25" authorId="0">
      <text>
        <r>
          <rPr>
            <b/>
            <sz val="8"/>
            <color indexed="81"/>
            <rFont val="Tahoma"/>
            <family val="2"/>
            <charset val="204"/>
          </rPr>
          <t>"Явление Христа народу"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F26" authorId="0">
      <text>
        <r>
          <rPr>
            <b/>
            <sz val="8"/>
            <color indexed="81"/>
            <rFont val="Tahoma"/>
            <family val="2"/>
            <charset val="204"/>
          </rPr>
          <t>"Вечер на Украине"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<sst xmlns="http://schemas.openxmlformats.org/spreadsheetml/2006/main" count="240" uniqueCount="148">
  <si>
    <t>ГБОУ средняя общеобразовательная школа №483</t>
  </si>
  <si>
    <t>с углубленным изучением информатики</t>
  </si>
  <si>
    <t>Подготовила учитель изобразительного искусства</t>
  </si>
  <si>
    <t>Котягова Наталия Павловна</t>
  </si>
  <si>
    <t>Санкт-Петербург</t>
  </si>
  <si>
    <t>Регистрация</t>
  </si>
  <si>
    <t>Фамилия</t>
  </si>
  <si>
    <t>Имя</t>
  </si>
  <si>
    <t>класс</t>
  </si>
  <si>
    <t>Изобразительное искусство</t>
  </si>
  <si>
    <r>
      <t xml:space="preserve">b - </t>
    </r>
    <r>
      <rPr>
        <sz val="14"/>
        <color theme="1"/>
        <rFont val="Times New Roman"/>
        <family val="1"/>
        <charset val="204"/>
      </rPr>
      <t>Суриков</t>
    </r>
  </si>
  <si>
    <r>
      <t xml:space="preserve">c - </t>
    </r>
    <r>
      <rPr>
        <sz val="14"/>
        <color theme="1"/>
        <rFont val="Times New Roman"/>
        <family val="1"/>
        <charset val="204"/>
      </rPr>
      <t>Кустодиев</t>
    </r>
  </si>
  <si>
    <r>
      <t xml:space="preserve">b - </t>
    </r>
    <r>
      <rPr>
        <sz val="14"/>
        <color theme="1"/>
        <rFont val="Times New Roman"/>
        <family val="1"/>
        <charset val="204"/>
      </rPr>
      <t xml:space="preserve">Суриков 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</si>
  <si>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 xml:space="preserve">a - </t>
    </r>
    <r>
      <rPr>
        <sz val="14"/>
        <color theme="1"/>
        <rFont val="Times New Roman"/>
        <family val="1"/>
        <charset val="204"/>
      </rPr>
      <t xml:space="preserve">Васнецов </t>
    </r>
    <r>
      <rPr>
        <b/>
        <sz val="14"/>
        <color theme="1"/>
        <rFont val="Times New Roman"/>
        <family val="1"/>
        <charset val="204"/>
      </rPr>
      <t xml:space="preserve">  </t>
    </r>
  </si>
  <si>
    <r>
      <t xml:space="preserve">c - </t>
    </r>
    <r>
      <rPr>
        <sz val="14"/>
        <color theme="1"/>
        <rFont val="Times New Roman"/>
        <family val="1"/>
        <charset val="204"/>
      </rPr>
      <t>Репин</t>
    </r>
  </si>
  <si>
    <r>
      <t>a -</t>
    </r>
    <r>
      <rPr>
        <sz val="14"/>
        <color theme="1"/>
        <rFont val="Times New Roman"/>
        <family val="1"/>
        <charset val="204"/>
      </rPr>
      <t xml:space="preserve"> Поленов</t>
    </r>
  </si>
  <si>
    <r>
      <t xml:space="preserve">b - </t>
    </r>
    <r>
      <rPr>
        <sz val="14"/>
        <color theme="1"/>
        <rFont val="Times New Roman"/>
        <family val="1"/>
        <charset val="204"/>
      </rPr>
      <t>Брюллов</t>
    </r>
  </si>
  <si>
    <r>
      <t xml:space="preserve">b - </t>
    </r>
    <r>
      <rPr>
        <sz val="14"/>
        <color theme="1"/>
        <rFont val="Times New Roman"/>
        <family val="1"/>
        <charset val="204"/>
      </rPr>
      <t>Грабарь</t>
    </r>
  </si>
  <si>
    <r>
      <t xml:space="preserve">c - </t>
    </r>
    <r>
      <rPr>
        <sz val="14"/>
        <color theme="1"/>
        <rFont val="Times New Roman"/>
        <family val="1"/>
        <charset val="204"/>
      </rPr>
      <t>Левитан</t>
    </r>
  </si>
  <si>
    <r>
      <t>a -</t>
    </r>
    <r>
      <rPr>
        <sz val="14"/>
        <color theme="1"/>
        <rFont val="Times New Roman"/>
        <family val="1"/>
        <charset val="204"/>
      </rPr>
      <t xml:space="preserve"> Пластов</t>
    </r>
  </si>
  <si>
    <r>
      <t xml:space="preserve">c - </t>
    </r>
    <r>
      <rPr>
        <sz val="14"/>
        <color theme="1"/>
        <rFont val="Times New Roman"/>
        <family val="1"/>
        <charset val="204"/>
      </rPr>
      <t>Васнецов</t>
    </r>
  </si>
  <si>
    <r>
      <t xml:space="preserve">b - </t>
    </r>
    <r>
      <rPr>
        <sz val="14"/>
        <color theme="1"/>
        <rFont val="Times New Roman"/>
        <family val="1"/>
        <charset val="204"/>
      </rPr>
      <t>Юон</t>
    </r>
  </si>
  <si>
    <t>Определи автора произведения и поставь соответствующую букву в ячейку</t>
  </si>
  <si>
    <r>
      <t xml:space="preserve">Определи произведение и подпиши в ячейке его автора </t>
    </r>
    <r>
      <rPr>
        <sz val="14"/>
        <rFont val="Times New Roman"/>
        <family val="1"/>
        <charset val="204"/>
      </rPr>
      <t>(подсказка в примечании)</t>
    </r>
  </si>
  <si>
    <r>
      <t xml:space="preserve">a - </t>
    </r>
    <r>
      <rPr>
        <sz val="14"/>
        <color theme="1"/>
        <rFont val="Times New Roman"/>
        <family val="1"/>
        <charset val="204"/>
      </rPr>
      <t>Репин</t>
    </r>
  </si>
  <si>
    <r>
      <t xml:space="preserve">c - </t>
    </r>
    <r>
      <rPr>
        <sz val="14"/>
        <color theme="1"/>
        <rFont val="Times New Roman"/>
        <family val="1"/>
        <charset val="204"/>
      </rPr>
      <t>Дейнека</t>
    </r>
  </si>
  <si>
    <t>1. Какой жанр передает внутренний и внешний мир человека?</t>
  </si>
  <si>
    <t>2. К какому жанру относится изображение природы?</t>
  </si>
  <si>
    <t>Бытовой</t>
  </si>
  <si>
    <t>Портрет</t>
  </si>
  <si>
    <t>Исторический</t>
  </si>
  <si>
    <t>Пейзаж</t>
  </si>
  <si>
    <t>Батальный</t>
  </si>
  <si>
    <t>Натюрморт</t>
  </si>
  <si>
    <t>Сказочно-былинный</t>
  </si>
  <si>
    <t>Мифологический</t>
  </si>
  <si>
    <t>8. К какому жанру относятся произведения на военную тему?</t>
  </si>
  <si>
    <t>3. Постановка из неодушевленных предметов?</t>
  </si>
  <si>
    <t>6. Изображение сцен повседневной жизни?</t>
  </si>
  <si>
    <t>7. Изображение сцен народного фольклора?</t>
  </si>
  <si>
    <t>4. Изображение значимых исторических событий?</t>
  </si>
  <si>
    <t>5. Изображение событий, героев легенд древних народов?</t>
  </si>
  <si>
    <t xml:space="preserve">9. Изображение животных и птиц? </t>
  </si>
  <si>
    <t>Анималистический</t>
  </si>
  <si>
    <t>ВСЕГО:</t>
  </si>
  <si>
    <t>и</t>
  </si>
  <si>
    <t>в</t>
  </si>
  <si>
    <t>а</t>
  </si>
  <si>
    <t>н</t>
  </si>
  <si>
    <t>о</t>
  </si>
  <si>
    <t>п</t>
  </si>
  <si>
    <t>л</t>
  </si>
  <si>
    <t>т</t>
  </si>
  <si>
    <t>р</t>
  </si>
  <si>
    <t>ж</t>
  </si>
  <si>
    <t>с</t>
  </si>
  <si>
    <t>ь</t>
  </si>
  <si>
    <t>к</t>
  </si>
  <si>
    <t>у</t>
  </si>
  <si>
    <t>б</t>
  </si>
  <si>
    <t>м</t>
  </si>
  <si>
    <t>з</t>
  </si>
  <si>
    <t>е</t>
  </si>
  <si>
    <t>г</t>
  </si>
  <si>
    <t>ф</t>
  </si>
  <si>
    <t>д</t>
  </si>
  <si>
    <t>ш</t>
  </si>
  <si>
    <t>х</t>
  </si>
  <si>
    <t>ц</t>
  </si>
  <si>
    <t>й</t>
  </si>
  <si>
    <t>1. Дощечка или бумага для смешивания красок</t>
  </si>
  <si>
    <t>2. Вид изобразительного искусства</t>
  </si>
  <si>
    <t>3. Роспись по ткани</t>
  </si>
  <si>
    <t>5. След кисти художника</t>
  </si>
  <si>
    <t>8. Автор картины "Утро в сосновом лесу"</t>
  </si>
  <si>
    <t>7. Автор картины "Меньшиков в Березове"</t>
  </si>
  <si>
    <t>9. Цветовые сочетания в произведении</t>
  </si>
  <si>
    <t xml:space="preserve">10. Процесс выражения внутреннего мира </t>
  </si>
  <si>
    <t>в художественном образе</t>
  </si>
  <si>
    <t>11. Автор картины "Явление Христа народу"</t>
  </si>
  <si>
    <t>12. Высокий рельеф</t>
  </si>
  <si>
    <t>14. Автор картины "Плоды и дыня"</t>
  </si>
  <si>
    <t>По горизонтали:</t>
  </si>
  <si>
    <t>По вертикали:</t>
  </si>
  <si>
    <t xml:space="preserve">  </t>
  </si>
  <si>
    <t>Итоговый кроссворд</t>
  </si>
  <si>
    <t>Количество отгаданных слов</t>
  </si>
  <si>
    <t>Оценка</t>
  </si>
  <si>
    <t>4. Автор картины "Девочка с персиками"</t>
  </si>
  <si>
    <t>13. Автор картины "Вечер на Украине"</t>
  </si>
  <si>
    <t>6. Автор картины "Яблоки и листья"</t>
  </si>
  <si>
    <t>1. Васнецов В.М. "Ковер Самолет"</t>
  </si>
  <si>
    <t>2. Грабарь И.Э. "Февральская лазурь"</t>
  </si>
  <si>
    <t xml:space="preserve">                           "Зимнее утро"</t>
  </si>
  <si>
    <t>3. Иванов А.А. "Явление Христа народу"</t>
  </si>
  <si>
    <t xml:space="preserve">                              "Портрет художника Куинджи"</t>
  </si>
  <si>
    <t xml:space="preserve">                           "Жатва"</t>
  </si>
  <si>
    <t xml:space="preserve">                        "Осенний букет"</t>
  </si>
  <si>
    <t xml:space="preserve">                        "Яблоки и листья"</t>
  </si>
  <si>
    <t xml:space="preserve">                        "Автопортрет"</t>
  </si>
  <si>
    <t xml:space="preserve">                        "Девушка, освещенная солнцем"</t>
  </si>
  <si>
    <t xml:space="preserve">                              "Взятие снежного городка"</t>
  </si>
  <si>
    <t xml:space="preserve">                              "Переход Суворова через Альпы"</t>
  </si>
  <si>
    <t xml:space="preserve">                              "Меньшиков в Березове"</t>
  </si>
  <si>
    <t xml:space="preserve">                              "Автопортрет"</t>
  </si>
  <si>
    <t>4. Крамской И.Н. "Портрет Шишкина</t>
  </si>
  <si>
    <t>5. Куинджи А.И. "Вечер на Украине"</t>
  </si>
  <si>
    <t>6. Кустодиев Б.М. "Портрет Шаляпина Ф.И."</t>
  </si>
  <si>
    <t>7. Левитан И.И. "Вечерний звон"</t>
  </si>
  <si>
    <t>интерактивных упражнений и тестов"</t>
  </si>
  <si>
    <t>http://www.art-portrets.ru/art/vasnetsov/kover-samolet.jpg</t>
  </si>
  <si>
    <t>http://www.bibliotekar.ru/kKuindzhi/index.files/image001.jpg</t>
  </si>
  <si>
    <t>http://igor-grabar.ru/kartiny/1/grabar26.jpg</t>
  </si>
  <si>
    <t>http://www.art-portrets.ru/art20veka/grabar/img/zimnee-utro-1907.jpg</t>
  </si>
  <si>
    <t>http://www.art-portrets.ru/art/kartiny-ivanova/yavlenie-hrista-narodu.jpg</t>
  </si>
  <si>
    <t>8. Постников С.П. "Портрет А.А. Иванова"</t>
  </si>
  <si>
    <t>http://www.art-portrets.ru/art/kartiny-ivanova/portret-aleksandra-ivanova.jpg</t>
  </si>
  <si>
    <t>9. Пластов А.А. "Первый снег"</t>
  </si>
  <si>
    <t>10. Репин И.Е. "Не ждали"</t>
  </si>
  <si>
    <t>11. Серов В.А. "Девочка с персиками"</t>
  </si>
  <si>
    <t>12. Суриков В.И. "Боярыня Морозова"</t>
  </si>
  <si>
    <t>13. Шишкин И.И. "Утро в сосновом лесу"</t>
  </si>
  <si>
    <t>14. Юон К.Ф. "Мартовское солнце"</t>
  </si>
  <si>
    <t xml:space="preserve">15. ДК «Табличный редактор Excel для создания </t>
  </si>
  <si>
    <t>http://www.art-portrets.ru/art/portret-vasiliya-surikova.jpg</t>
  </si>
  <si>
    <t>http://muzei-mira.com/templates/museum/images/paint/perehod-suvorov-alpi+.jpg</t>
  </si>
  <si>
    <t>http://muzei-mira.com/templates/museum/images/paint/bojarinia-morozova+.jpg</t>
  </si>
  <si>
    <t>http://www.art-portrets.ru/art/surikov/menshikov-v-berezove.jpg</t>
  </si>
  <si>
    <t>http://www.art-portrets.ru/art/vzyatie-snezhnogo-gorodka-s.jpg</t>
  </si>
  <si>
    <t>http://muzei-mira.com/templates/museum/images/artist/shishkin+.jpg</t>
  </si>
  <si>
    <t>http://kuinje.ru/jpeg/shedevr/ukraine.jpg</t>
  </si>
  <si>
    <t>http://www.art-portrets.ru/art20veka/kustodiev/kustodiev-portret-shalyapin.jpg</t>
  </si>
  <si>
    <t>http://www.art-portrets.ru/art/vecherny_zvon.jpg</t>
  </si>
  <si>
    <t>http://www.art-portrets.ru/art20veka/plastov/perviy-sneg.jpg</t>
  </si>
  <si>
    <t>http://www.art-portrets.ru/art20veka/plastov/zhatva.jpg</t>
  </si>
  <si>
    <t>http://muzei-mira.com/templates/museum/images/paint/ne-zhdali-repin+.jpg</t>
  </si>
  <si>
    <t>http://muzei-mira.com/templates/museum/images/paint/osennii-buket-repin+.jpg</t>
  </si>
  <si>
    <t>http://muzei-mira.com/templates/museum/images/paint/jabloki-repin+.jpg</t>
  </si>
  <si>
    <t>http://muzei-mira.com/templates/museum/images/artist/repin2+.jpg</t>
  </si>
  <si>
    <t>http://www.art-portrets.ru/art/serov/devochka-s-persikami.jpg</t>
  </si>
  <si>
    <t>http://www.art-portrets.ru/art/img032.jpg</t>
  </si>
  <si>
    <t>http://www.art-portrets.ru/art/avtoportret_serov.jpg</t>
  </si>
  <si>
    <t>http://www.art-portrets.ru/art20veka/yuon/martovskoe-solntse.jpg</t>
  </si>
  <si>
    <t>http://moi-universitet.ru/do/directions/mm/exceltest/#.Uf9nAKz-vXQ</t>
  </si>
  <si>
    <t>http://www.hudojnik-peredvijnik.ru/wp-content/uploads/2012/07/shishkin16.jpg</t>
  </si>
  <si>
    <t>Источники</t>
  </si>
  <si>
    <t>Интерактивное тестирование по изобразительному искусству</t>
  </si>
  <si>
    <t>Кроссворд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</si>
</sst>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20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8"/>
      <color theme="4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8"/>
      <color rgb="FFC00000"/>
      <name val="Times New Roman"/>
      <family val="1"/>
      <charset val="204"/>
    </font>
    <font>
      <sz val="14"/>
      <color theme="9" tint="0.39994506668294322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i/>
      <sz val="18"/>
      <color rgb="FF6633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gray0625">
        <bgColor rgb="FF0070C0"/>
      </patternFill>
    </fill>
    <fill>
      <patternFill patternType="gray0625">
        <bgColor rgb="FF1438AC"/>
      </patternFill>
    </fill>
    <fill>
      <patternFill patternType="gray0625">
        <bgColor rgb="FF8DB4E2"/>
      </patternFill>
    </fill>
    <fill>
      <patternFill patternType="gray0625">
        <bgColor rgb="FF3070BE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3300"/>
        <bgColor indexed="64"/>
      </patternFill>
    </fill>
    <fill>
      <gradientFill type="path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BDDEFF"/>
        <bgColor indexed="64"/>
      </patternFill>
    </fill>
    <fill>
      <patternFill patternType="solid">
        <fgColor rgb="FFBDDEFF"/>
        <bgColor auto="1"/>
      </patternFill>
    </fill>
    <fill>
      <patternFill patternType="solid">
        <fgColor rgb="FF8E4700"/>
        <bgColor indexed="64"/>
      </patternFill>
    </fill>
    <fill>
      <patternFill patternType="solid">
        <fgColor rgb="FF3070BE"/>
        <bgColor indexed="64"/>
      </patternFill>
    </fill>
    <fill>
      <patternFill patternType="solid">
        <fgColor rgb="FF8DB4E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theme="4" tint="-0.2499465926084170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/>
      <top/>
      <bottom style="thin">
        <color indexed="64"/>
      </bottom>
      <diagonal/>
    </border>
    <border>
      <left/>
      <right style="double">
        <color rgb="FF0070C0"/>
      </right>
      <top/>
      <bottom style="thin">
        <color indexed="64"/>
      </bottom>
      <diagonal/>
    </border>
    <border>
      <left style="double">
        <color rgb="FF0070C0"/>
      </left>
      <right/>
      <top style="thin">
        <color indexed="64"/>
      </top>
      <bottom/>
      <diagonal/>
    </border>
    <border>
      <left/>
      <right style="double">
        <color rgb="FF0070C0"/>
      </right>
      <top style="thin">
        <color indexed="64"/>
      </top>
      <bottom/>
      <diagonal/>
    </border>
    <border>
      <left style="double">
        <color rgb="FF9A4D00"/>
      </left>
      <right style="double">
        <color rgb="FF9A4D00"/>
      </right>
      <top style="double">
        <color rgb="FF9A4D00"/>
      </top>
      <bottom style="double">
        <color rgb="FF9A4D00"/>
      </bottom>
      <diagonal/>
    </border>
    <border>
      <left style="double">
        <color rgb="FF9A4D00"/>
      </left>
      <right/>
      <top style="double">
        <color rgb="FF9A4D00"/>
      </top>
      <bottom style="double">
        <color rgb="FF9A4D00"/>
      </bottom>
      <diagonal/>
    </border>
    <border>
      <left/>
      <right style="double">
        <color rgb="FF9A4D00"/>
      </right>
      <top style="double">
        <color rgb="FF9A4D00"/>
      </top>
      <bottom style="double">
        <color rgb="FF9A4D00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663300"/>
      </left>
      <right style="double">
        <color rgb="FF663300"/>
      </right>
      <top style="double">
        <color rgb="FF663300"/>
      </top>
      <bottom style="double">
        <color rgb="FF663300"/>
      </bottom>
      <diagonal/>
    </border>
    <border>
      <left style="double">
        <color rgb="FF663300"/>
      </left>
      <right/>
      <top style="double">
        <color rgb="FF663300"/>
      </top>
      <bottom style="double">
        <color rgb="FF663300"/>
      </bottom>
      <diagonal/>
    </border>
    <border>
      <left/>
      <right/>
      <top style="double">
        <color rgb="FF663300"/>
      </top>
      <bottom style="double">
        <color rgb="FF663300"/>
      </bottom>
      <diagonal/>
    </border>
    <border>
      <left/>
      <right style="double">
        <color rgb="FF663300"/>
      </right>
      <top style="double">
        <color rgb="FF663300"/>
      </top>
      <bottom style="double">
        <color rgb="FF663300"/>
      </bottom>
      <diagonal/>
    </border>
    <border>
      <left style="double">
        <color rgb="FF3070BE"/>
      </left>
      <right/>
      <top style="double">
        <color rgb="FF3070BE"/>
      </top>
      <bottom/>
      <diagonal/>
    </border>
    <border>
      <left/>
      <right/>
      <top style="double">
        <color rgb="FF3070BE"/>
      </top>
      <bottom/>
      <diagonal/>
    </border>
    <border>
      <left/>
      <right style="double">
        <color rgb="FF3070BE"/>
      </right>
      <top style="double">
        <color rgb="FF3070BE"/>
      </top>
      <bottom/>
      <diagonal/>
    </border>
    <border>
      <left style="double">
        <color rgb="FF3070BE"/>
      </left>
      <right/>
      <top/>
      <bottom/>
      <diagonal/>
    </border>
    <border>
      <left/>
      <right style="double">
        <color rgb="FF3070BE"/>
      </right>
      <top/>
      <bottom/>
      <diagonal/>
    </border>
    <border>
      <left style="double">
        <color rgb="FF3070BE"/>
      </left>
      <right/>
      <top/>
      <bottom style="double">
        <color rgb="FF3070BE"/>
      </bottom>
      <diagonal/>
    </border>
    <border>
      <left/>
      <right/>
      <top/>
      <bottom style="double">
        <color rgb="FF3070BE"/>
      </bottom>
      <diagonal/>
    </border>
    <border>
      <left/>
      <right style="double">
        <color rgb="FF3070BE"/>
      </right>
      <top/>
      <bottom style="double">
        <color rgb="FF3070BE"/>
      </bottom>
      <diagonal/>
    </border>
    <border>
      <left style="double">
        <color rgb="FF3070BE"/>
      </left>
      <right/>
      <top style="thin">
        <color indexed="64"/>
      </top>
      <bottom/>
      <diagonal/>
    </border>
    <border>
      <left style="double">
        <color rgb="FF3070BE"/>
      </left>
      <right/>
      <top/>
      <bottom style="thin">
        <color indexed="64"/>
      </bottom>
      <diagonal/>
    </border>
    <border>
      <left/>
      <right style="double">
        <color rgb="FF3070BE"/>
      </right>
      <top/>
      <bottom style="thin">
        <color indexed="64"/>
      </bottom>
      <diagonal/>
    </border>
    <border>
      <left/>
      <right style="double">
        <color rgb="FF3070BE"/>
      </right>
      <top style="thin">
        <color indexed="64"/>
      </top>
      <bottom/>
      <diagonal/>
    </border>
    <border>
      <left style="double">
        <color rgb="FF3070BE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3070BE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9" fillId="4" borderId="9" xfId="0" applyFont="1" applyFill="1" applyBorder="1" applyAlignment="1"/>
    <xf numFmtId="0" fontId="0" fillId="4" borderId="9" xfId="0" applyFill="1" applyBorder="1" applyAlignment="1"/>
    <xf numFmtId="0" fontId="3" fillId="7" borderId="0" xfId="0" applyFont="1" applyFill="1"/>
    <xf numFmtId="0" fontId="3" fillId="7" borderId="0" xfId="0" applyFont="1" applyFill="1" applyBorder="1"/>
    <xf numFmtId="0" fontId="10" fillId="7" borderId="0" xfId="0" applyFont="1" applyFill="1" applyBorder="1" applyAlignment="1"/>
    <xf numFmtId="49" fontId="3" fillId="7" borderId="0" xfId="0" applyNumberFormat="1" applyFont="1" applyFill="1" applyBorder="1" applyProtection="1">
      <protection locked="0"/>
    </xf>
    <xf numFmtId="0" fontId="3" fillId="7" borderId="0" xfId="0" applyFont="1" applyFill="1" applyAlignment="1"/>
    <xf numFmtId="49" fontId="11" fillId="0" borderId="10" xfId="0" applyNumberFormat="1" applyFont="1" applyFill="1" applyBorder="1" applyAlignment="1" applyProtection="1">
      <alignment horizontal="left"/>
      <protection locked="0"/>
    </xf>
    <xf numFmtId="0" fontId="3" fillId="9" borderId="0" xfId="0" applyFont="1" applyFill="1"/>
    <xf numFmtId="0" fontId="3" fillId="9" borderId="0" xfId="0" applyFont="1" applyFill="1" applyBorder="1"/>
    <xf numFmtId="0" fontId="3" fillId="10" borderId="0" xfId="0" applyFont="1" applyFill="1" applyBorder="1"/>
    <xf numFmtId="0" fontId="3" fillId="10" borderId="0" xfId="0" applyFont="1" applyFill="1"/>
    <xf numFmtId="0" fontId="3" fillId="11" borderId="0" xfId="0" applyFont="1" applyFill="1" applyBorder="1"/>
    <xf numFmtId="0" fontId="16" fillId="6" borderId="24" xfId="0" applyFont="1" applyFill="1" applyBorder="1" applyAlignment="1" applyProtection="1">
      <alignment horizontal="center"/>
      <protection locked="0"/>
    </xf>
    <xf numFmtId="0" fontId="16" fillId="6" borderId="25" xfId="0" applyFont="1" applyFill="1" applyBorder="1" applyAlignment="1" applyProtection="1">
      <alignment horizontal="center"/>
      <protection locked="0"/>
    </xf>
    <xf numFmtId="0" fontId="16" fillId="6" borderId="26" xfId="0" applyFont="1" applyFill="1" applyBorder="1" applyAlignment="1" applyProtection="1">
      <alignment horizontal="center"/>
      <protection locked="0"/>
    </xf>
    <xf numFmtId="0" fontId="3" fillId="11" borderId="27" xfId="0" applyFont="1" applyFill="1" applyBorder="1"/>
    <xf numFmtId="0" fontId="3" fillId="11" borderId="28" xfId="0" applyFont="1" applyFill="1" applyBorder="1"/>
    <xf numFmtId="0" fontId="3" fillId="11" borderId="29" xfId="0" applyFont="1" applyFill="1" applyBorder="1"/>
    <xf numFmtId="0" fontId="3" fillId="11" borderId="30" xfId="0" applyFont="1" applyFill="1" applyBorder="1"/>
    <xf numFmtId="0" fontId="3" fillId="11" borderId="31" xfId="0" applyFont="1" applyFill="1" applyBorder="1"/>
    <xf numFmtId="0" fontId="3" fillId="12" borderId="30" xfId="0" applyFont="1" applyFill="1" applyBorder="1"/>
    <xf numFmtId="0" fontId="3" fillId="12" borderId="0" xfId="0" applyFont="1" applyFill="1" applyBorder="1"/>
    <xf numFmtId="0" fontId="3" fillId="12" borderId="31" xfId="0" applyFont="1" applyFill="1" applyBorder="1"/>
    <xf numFmtId="0" fontId="3" fillId="12" borderId="32" xfId="0" applyFont="1" applyFill="1" applyBorder="1"/>
    <xf numFmtId="0" fontId="3" fillId="12" borderId="33" xfId="0" applyFont="1" applyFill="1" applyBorder="1"/>
    <xf numFmtId="0" fontId="3" fillId="11" borderId="32" xfId="0" applyFont="1" applyFill="1" applyBorder="1"/>
    <xf numFmtId="0" fontId="3" fillId="11" borderId="33" xfId="0" applyFont="1" applyFill="1" applyBorder="1"/>
    <xf numFmtId="0" fontId="3" fillId="11" borderId="35" xfId="0" applyFont="1" applyFill="1" applyBorder="1"/>
    <xf numFmtId="0" fontId="3" fillId="11" borderId="9" xfId="0" applyFont="1" applyFill="1" applyBorder="1"/>
    <xf numFmtId="0" fontId="3" fillId="11" borderId="37" xfId="0" applyFont="1" applyFill="1" applyBorder="1"/>
    <xf numFmtId="0" fontId="3" fillId="11" borderId="20" xfId="0" applyFont="1" applyFill="1" applyBorder="1"/>
    <xf numFmtId="0" fontId="3" fillId="11" borderId="38" xfId="0" applyFont="1" applyFill="1" applyBorder="1"/>
    <xf numFmtId="0" fontId="16" fillId="0" borderId="24" xfId="0" applyFont="1" applyFill="1" applyBorder="1" applyAlignment="1" applyProtection="1">
      <alignment horizontal="center"/>
      <protection locked="0"/>
    </xf>
    <xf numFmtId="0" fontId="16" fillId="0" borderId="25" xfId="0" applyFont="1" applyFill="1" applyBorder="1" applyAlignment="1" applyProtection="1">
      <alignment horizontal="center"/>
      <protection locked="0"/>
    </xf>
    <xf numFmtId="0" fontId="16" fillId="0" borderId="26" xfId="0" applyFont="1" applyFill="1" applyBorder="1" applyAlignment="1" applyProtection="1">
      <alignment horizontal="center"/>
      <protection locked="0"/>
    </xf>
    <xf numFmtId="0" fontId="3" fillId="11" borderId="9" xfId="0" applyFont="1" applyFill="1" applyBorder="1" applyAlignment="1"/>
    <xf numFmtId="0" fontId="3" fillId="10" borderId="0" xfId="0" applyFont="1" applyFill="1" applyAlignment="1"/>
    <xf numFmtId="0" fontId="3" fillId="10" borderId="19" xfId="0" applyFont="1" applyFill="1" applyBorder="1"/>
    <xf numFmtId="0" fontId="3" fillId="7" borderId="0" xfId="0" applyFont="1" applyFill="1" applyBorder="1" applyAlignment="1"/>
    <xf numFmtId="0" fontId="18" fillId="7" borderId="0" xfId="0" applyNumberFormat="1" applyFont="1" applyFill="1" applyBorder="1" applyAlignment="1"/>
    <xf numFmtId="49" fontId="3" fillId="7" borderId="0" xfId="0" applyNumberFormat="1" applyFont="1" applyFill="1" applyBorder="1" applyAlignment="1" applyProtection="1">
      <protection locked="0"/>
    </xf>
    <xf numFmtId="0" fontId="20" fillId="7" borderId="0" xfId="0" applyFont="1" applyFill="1" applyBorder="1"/>
    <xf numFmtId="0" fontId="3" fillId="12" borderId="29" xfId="0" applyFont="1" applyFill="1" applyBorder="1"/>
    <xf numFmtId="0" fontId="3" fillId="12" borderId="38" xfId="0" applyFont="1" applyFill="1" applyBorder="1"/>
    <xf numFmtId="0" fontId="0" fillId="11" borderId="0" xfId="0" applyFill="1"/>
    <xf numFmtId="0" fontId="0" fillId="11" borderId="19" xfId="0" applyFill="1" applyBorder="1"/>
    <xf numFmtId="0" fontId="0" fillId="11" borderId="0" xfId="0" applyFill="1" applyBorder="1"/>
    <xf numFmtId="0" fontId="3" fillId="11" borderId="33" xfId="0" applyFont="1" applyFill="1" applyBorder="1" applyAlignment="1"/>
    <xf numFmtId="0" fontId="3" fillId="12" borderId="33" xfId="0" applyFont="1" applyFill="1" applyBorder="1" applyAlignment="1"/>
    <xf numFmtId="0" fontId="17" fillId="10" borderId="0" xfId="0" applyFont="1" applyFill="1" applyBorder="1" applyAlignment="1">
      <alignment horizontal="center"/>
    </xf>
    <xf numFmtId="0" fontId="3" fillId="10" borderId="0" xfId="0" applyFont="1" applyFill="1" applyBorder="1" applyAlignment="1"/>
    <xf numFmtId="49" fontId="3" fillId="0" borderId="39" xfId="0" applyNumberFormat="1" applyFont="1" applyFill="1" applyBorder="1" applyAlignment="1" applyProtection="1">
      <protection locked="0"/>
    </xf>
    <xf numFmtId="49" fontId="3" fillId="0" borderId="21" xfId="0" applyNumberFormat="1" applyFont="1" applyFill="1" applyBorder="1" applyAlignment="1" applyProtection="1">
      <alignment horizontal="center"/>
      <protection locked="0"/>
    </xf>
    <xf numFmtId="49" fontId="3" fillId="0" borderId="22" xfId="0" applyNumberFormat="1" applyFont="1" applyFill="1" applyBorder="1" applyAlignment="1" applyProtection="1">
      <alignment horizontal="center"/>
      <protection locked="0"/>
    </xf>
    <xf numFmtId="49" fontId="3" fillId="0" borderId="23" xfId="0" applyNumberFormat="1" applyFont="1" applyFill="1" applyBorder="1" applyAlignment="1" applyProtection="1">
      <alignment horizontal="center"/>
      <protection locked="0"/>
    </xf>
    <xf numFmtId="0" fontId="10" fillId="7" borderId="0" xfId="0" applyFont="1" applyFill="1"/>
    <xf numFmtId="0" fontId="3" fillId="13" borderId="0" xfId="0" applyFont="1" applyFill="1"/>
    <xf numFmtId="0" fontId="5" fillId="13" borderId="0" xfId="0" applyFont="1" applyFill="1"/>
    <xf numFmtId="0" fontId="23" fillId="7" borderId="0" xfId="0" applyFont="1" applyFill="1" applyBorder="1"/>
    <xf numFmtId="0" fontId="23" fillId="7" borderId="0" xfId="0" applyFont="1" applyFill="1" applyAlignment="1"/>
    <xf numFmtId="0" fontId="24" fillId="0" borderId="45" xfId="0" applyFont="1" applyFill="1" applyBorder="1" applyAlignment="1">
      <alignment horizontal="center"/>
    </xf>
    <xf numFmtId="49" fontId="3" fillId="0" borderId="42" xfId="0" applyNumberFormat="1" applyFont="1" applyFill="1" applyBorder="1" applyAlignment="1" applyProtection="1">
      <alignment horizontal="center"/>
      <protection locked="0"/>
    </xf>
    <xf numFmtId="49" fontId="3" fillId="0" borderId="43" xfId="0" applyNumberFormat="1" applyFont="1" applyFill="1" applyBorder="1" applyAlignment="1" applyProtection="1">
      <alignment horizontal="center"/>
      <protection locked="0"/>
    </xf>
    <xf numFmtId="49" fontId="3" fillId="0" borderId="44" xfId="0" applyNumberFormat="1" applyFont="1" applyFill="1" applyBorder="1" applyAlignment="1" applyProtection="1">
      <alignment horizontal="center"/>
      <protection locked="0"/>
    </xf>
    <xf numFmtId="0" fontId="25" fillId="7" borderId="0" xfId="0" applyFont="1" applyFill="1"/>
    <xf numFmtId="0" fontId="25" fillId="7" borderId="19" xfId="0" applyFont="1" applyFill="1" applyBorder="1"/>
    <xf numFmtId="0" fontId="25" fillId="14" borderId="0" xfId="0" applyFont="1" applyFill="1"/>
    <xf numFmtId="0" fontId="25" fillId="15" borderId="0" xfId="0" applyFont="1" applyFill="1"/>
    <xf numFmtId="0" fontId="25" fillId="15" borderId="49" xfId="0" applyFont="1" applyFill="1" applyBorder="1" applyAlignment="1"/>
    <xf numFmtId="0" fontId="25" fillId="15" borderId="50" xfId="0" applyFont="1" applyFill="1" applyBorder="1" applyAlignment="1"/>
    <xf numFmtId="0" fontId="25" fillId="15" borderId="51" xfId="0" applyFont="1" applyFill="1" applyBorder="1" applyAlignment="1"/>
    <xf numFmtId="0" fontId="26" fillId="15" borderId="0" xfId="1" applyFill="1" applyAlignment="1">
      <alignment vertical="center"/>
    </xf>
    <xf numFmtId="0" fontId="25" fillId="15" borderId="52" xfId="0" applyFont="1" applyFill="1" applyBorder="1"/>
    <xf numFmtId="0" fontId="25" fillId="15" borderId="0" xfId="0" applyFont="1" applyFill="1" applyBorder="1"/>
    <xf numFmtId="0" fontId="25" fillId="15" borderId="53" xfId="0" applyFont="1" applyFill="1" applyBorder="1"/>
    <xf numFmtId="0" fontId="25" fillId="15" borderId="54" xfId="0" applyFont="1" applyFill="1" applyBorder="1"/>
    <xf numFmtId="0" fontId="25" fillId="15" borderId="55" xfId="0" applyFont="1" applyFill="1" applyBorder="1"/>
    <xf numFmtId="0" fontId="25" fillId="15" borderId="56" xfId="0" applyFont="1" applyFill="1" applyBorder="1"/>
    <xf numFmtId="0" fontId="26" fillId="15" borderId="49" xfId="1" applyFill="1" applyBorder="1"/>
    <xf numFmtId="0" fontId="25" fillId="15" borderId="50" xfId="0" applyFont="1" applyFill="1" applyBorder="1"/>
    <xf numFmtId="0" fontId="25" fillId="15" borderId="51" xfId="0" applyFont="1" applyFill="1" applyBorder="1"/>
    <xf numFmtId="0" fontId="26" fillId="15" borderId="52" xfId="1" applyFill="1" applyBorder="1" applyAlignment="1">
      <alignment vertical="center"/>
    </xf>
    <xf numFmtId="0" fontId="26" fillId="15" borderId="52" xfId="1" applyFill="1" applyBorder="1"/>
    <xf numFmtId="0" fontId="25" fillId="15" borderId="58" xfId="0" applyFont="1" applyFill="1" applyBorder="1" applyAlignment="1"/>
    <xf numFmtId="0" fontId="25" fillId="15" borderId="9" xfId="0" applyFont="1" applyFill="1" applyBorder="1" applyAlignment="1"/>
    <xf numFmtId="0" fontId="25" fillId="15" borderId="59" xfId="0" applyFont="1" applyFill="1" applyBorder="1" applyAlignment="1"/>
    <xf numFmtId="0" fontId="26" fillId="15" borderId="58" xfId="1" applyFill="1" applyBorder="1" applyAlignment="1">
      <alignment vertical="center"/>
    </xf>
    <xf numFmtId="0" fontId="25" fillId="15" borderId="9" xfId="0" applyFont="1" applyFill="1" applyBorder="1"/>
    <xf numFmtId="0" fontId="25" fillId="15" borderId="59" xfId="0" applyFont="1" applyFill="1" applyBorder="1"/>
    <xf numFmtId="0" fontId="25" fillId="15" borderId="57" xfId="0" applyFont="1" applyFill="1" applyBorder="1"/>
    <xf numFmtId="0" fontId="25" fillId="15" borderId="20" xfId="0" applyFont="1" applyFill="1" applyBorder="1"/>
    <xf numFmtId="0" fontId="25" fillId="15" borderId="60" xfId="0" applyFont="1" applyFill="1" applyBorder="1"/>
    <xf numFmtId="0" fontId="26" fillId="15" borderId="57" xfId="1" applyFill="1" applyBorder="1" applyAlignment="1">
      <alignment vertical="center"/>
    </xf>
    <xf numFmtId="0" fontId="25" fillId="15" borderId="58" xfId="0" applyFont="1" applyFill="1" applyBorder="1"/>
    <xf numFmtId="0" fontId="26" fillId="15" borderId="58" xfId="1" applyFill="1" applyBorder="1"/>
    <xf numFmtId="0" fontId="25" fillId="15" borderId="61" xfId="0" applyFont="1" applyFill="1" applyBorder="1"/>
    <xf numFmtId="0" fontId="25" fillId="15" borderId="2" xfId="0" applyFont="1" applyFill="1" applyBorder="1"/>
    <xf numFmtId="0" fontId="25" fillId="15" borderId="62" xfId="0" applyFont="1" applyFill="1" applyBorder="1"/>
    <xf numFmtId="0" fontId="26" fillId="15" borderId="61" xfId="1" applyFill="1" applyBorder="1" applyAlignment="1">
      <alignment vertical="center"/>
    </xf>
    <xf numFmtId="0" fontId="3" fillId="15" borderId="0" xfId="0" applyFont="1" applyFill="1" applyBorder="1"/>
    <xf numFmtId="0" fontId="4" fillId="14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6" borderId="1" xfId="0" applyFont="1" applyFill="1" applyBorder="1" applyProtection="1">
      <protection locked="0"/>
    </xf>
    <xf numFmtId="0" fontId="7" fillId="6" borderId="2" xfId="0" applyFont="1" applyFill="1" applyBorder="1" applyProtection="1">
      <protection locked="0"/>
    </xf>
    <xf numFmtId="0" fontId="7" fillId="6" borderId="3" xfId="0" applyFont="1" applyFill="1" applyBorder="1" applyProtection="1">
      <protection locked="0"/>
    </xf>
    <xf numFmtId="0" fontId="7" fillId="6" borderId="4" xfId="0" applyFont="1" applyFill="1" applyBorder="1" applyProtection="1">
      <protection locked="0"/>
    </xf>
    <xf numFmtId="0" fontId="7" fillId="6" borderId="5" xfId="0" applyFont="1" applyFill="1" applyBorder="1" applyProtection="1">
      <protection locked="0"/>
    </xf>
    <xf numFmtId="0" fontId="7" fillId="6" borderId="6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19" fillId="7" borderId="0" xfId="0" applyFont="1" applyFill="1" applyBorder="1" applyAlignment="1">
      <alignment horizontal="center"/>
    </xf>
    <xf numFmtId="0" fontId="19" fillId="7" borderId="0" xfId="0" applyNumberFormat="1" applyFont="1" applyFill="1" applyBorder="1" applyAlignment="1">
      <alignment horizontal="center"/>
    </xf>
    <xf numFmtId="49" fontId="3" fillId="0" borderId="40" xfId="0" applyNumberFormat="1" applyFont="1" applyFill="1" applyBorder="1" applyAlignment="1" applyProtection="1">
      <alignment horizontal="center"/>
      <protection locked="0"/>
    </xf>
    <xf numFmtId="49" fontId="3" fillId="0" borderId="41" xfId="0" applyNumberFormat="1" applyFont="1" applyFill="1" applyBorder="1" applyAlignment="1" applyProtection="1">
      <alignment horizontal="center"/>
      <protection locked="0"/>
    </xf>
    <xf numFmtId="0" fontId="15" fillId="7" borderId="0" xfId="0" applyFont="1" applyFill="1" applyAlignment="1">
      <alignment horizontal="center"/>
    </xf>
    <xf numFmtId="49" fontId="10" fillId="8" borderId="11" xfId="0" applyNumberFormat="1" applyFont="1" applyFill="1" applyBorder="1" applyAlignment="1">
      <alignment horizontal="left"/>
    </xf>
    <xf numFmtId="49" fontId="10" fillId="8" borderId="12" xfId="0" applyNumberFormat="1" applyFont="1" applyFill="1" applyBorder="1" applyAlignment="1">
      <alignment horizontal="left"/>
    </xf>
    <xf numFmtId="49" fontId="10" fillId="8" borderId="13" xfId="0" applyNumberFormat="1" applyFont="1" applyFill="1" applyBorder="1" applyAlignment="1">
      <alignment horizontal="left"/>
    </xf>
    <xf numFmtId="49" fontId="10" fillId="8" borderId="14" xfId="0" applyNumberFormat="1" applyFont="1" applyFill="1" applyBorder="1" applyAlignment="1">
      <alignment horizontal="left"/>
    </xf>
    <xf numFmtId="49" fontId="10" fillId="8" borderId="15" xfId="0" applyNumberFormat="1" applyFont="1" applyFill="1" applyBorder="1" applyAlignment="1">
      <alignment horizontal="left"/>
    </xf>
    <xf numFmtId="49" fontId="10" fillId="8" borderId="16" xfId="0" applyNumberFormat="1" applyFont="1" applyFill="1" applyBorder="1" applyAlignment="1">
      <alignment horizontal="left"/>
    </xf>
    <xf numFmtId="49" fontId="10" fillId="8" borderId="11" xfId="0" applyNumberFormat="1" applyFont="1" applyFill="1" applyBorder="1" applyAlignment="1"/>
    <xf numFmtId="49" fontId="10" fillId="8" borderId="17" xfId="0" applyNumberFormat="1" applyFont="1" applyFill="1" applyBorder="1" applyAlignment="1"/>
    <xf numFmtId="49" fontId="10" fillId="8" borderId="12" xfId="0" applyNumberFormat="1" applyFont="1" applyFill="1" applyBorder="1" applyAlignment="1"/>
    <xf numFmtId="49" fontId="10" fillId="8" borderId="13" xfId="0" applyNumberFormat="1" applyFont="1" applyFill="1" applyBorder="1" applyAlignment="1"/>
    <xf numFmtId="49" fontId="10" fillId="8" borderId="2" xfId="0" applyNumberFormat="1" applyFont="1" applyFill="1" applyBorder="1" applyAlignment="1"/>
    <xf numFmtId="49" fontId="10" fillId="8" borderId="14" xfId="0" applyNumberFormat="1" applyFont="1" applyFill="1" applyBorder="1" applyAlignment="1"/>
    <xf numFmtId="49" fontId="10" fillId="8" borderId="15" xfId="0" applyNumberFormat="1" applyFont="1" applyFill="1" applyBorder="1" applyAlignment="1"/>
    <xf numFmtId="49" fontId="10" fillId="8" borderId="18" xfId="0" applyNumberFormat="1" applyFont="1" applyFill="1" applyBorder="1" applyAlignment="1"/>
    <xf numFmtId="49" fontId="10" fillId="8" borderId="16" xfId="0" applyNumberFormat="1" applyFont="1" applyFill="1" applyBorder="1" applyAlignment="1"/>
    <xf numFmtId="0" fontId="14" fillId="7" borderId="0" xfId="0" applyFont="1" applyFill="1" applyAlignment="1">
      <alignment horizontal="center"/>
    </xf>
    <xf numFmtId="0" fontId="21" fillId="11" borderId="9" xfId="0" applyFont="1" applyFill="1" applyBorder="1" applyAlignment="1">
      <alignment horizontal="center"/>
    </xf>
    <xf numFmtId="0" fontId="21" fillId="11" borderId="36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34" xfId="0" applyFont="1" applyFill="1" applyBorder="1" applyAlignment="1">
      <alignment horizontal="center"/>
    </xf>
    <xf numFmtId="0" fontId="21" fillId="11" borderId="33" xfId="0" applyFont="1" applyFill="1" applyBorder="1" applyAlignment="1">
      <alignment horizontal="center"/>
    </xf>
    <xf numFmtId="0" fontId="21" fillId="11" borderId="34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1438AC"/>
      <color rgb="FF3070BE"/>
      <color rgb="FF8DB4E2"/>
      <color rgb="FF8E4700"/>
      <color rgb="FF8DB4FF"/>
      <color rgb="FF663300"/>
      <color rgb="FFFFFF99"/>
      <color rgb="FFD7E4BA"/>
      <color rgb="FFBDDEFF"/>
      <color rgb="FFAAE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56;&#1077;&#1075;&#1080;&#1089;&#1090;&#1088;&#1072;&#1094;&#1080;&#1103;!A1"/><Relationship Id="rId2" Type="http://schemas.openxmlformats.org/officeDocument/2006/relationships/image" Target="../media/image1.png"/><Relationship Id="rId1" Type="http://schemas.openxmlformats.org/officeDocument/2006/relationships/hyperlink" Target="#&#1051;&#1080;&#1089;&#1090;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1050;&#1088;&#1086;&#1089;&#1089;&#1074;&#1086;&#1088;&#1076;!A1"/><Relationship Id="rId1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&#1046;&#1080;&#1074;&#1086;&#1087;&#1080;&#1089;&#1100;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5.pn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12" Type="http://schemas.openxmlformats.org/officeDocument/2006/relationships/hyperlink" Target="#&#1078;&#1072;&#1085;&#1088;&#1099;!A1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jpg"/><Relationship Id="rId9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050;&#1088;&#1086;&#1089;&#1089;&#1074;&#1086;&#1088;&#1076;!A1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microsoft.com/office/2007/relationships/hdphoto" Target="../media/hdphoto1.wdp"/><Relationship Id="rId1" Type="http://schemas.openxmlformats.org/officeDocument/2006/relationships/image" Target="../media/image16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Relationship Id="rId9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jpeg"/><Relationship Id="rId3" Type="http://schemas.openxmlformats.org/officeDocument/2006/relationships/image" Target="../media/image25.jpeg"/><Relationship Id="rId7" Type="http://schemas.openxmlformats.org/officeDocument/2006/relationships/image" Target="../media/image28.jpeg"/><Relationship Id="rId12" Type="http://schemas.openxmlformats.org/officeDocument/2006/relationships/image" Target="../media/image32.png"/><Relationship Id="rId2" Type="http://schemas.openxmlformats.org/officeDocument/2006/relationships/image" Target="../media/image24.jpeg"/><Relationship Id="rId16" Type="http://schemas.openxmlformats.org/officeDocument/2006/relationships/image" Target="../media/image36.jpeg"/><Relationship Id="rId1" Type="http://schemas.openxmlformats.org/officeDocument/2006/relationships/image" Target="../media/image23.jpeg"/><Relationship Id="rId6" Type="http://schemas.openxmlformats.org/officeDocument/2006/relationships/image" Target="../media/image27.png"/><Relationship Id="rId11" Type="http://schemas.microsoft.com/office/2007/relationships/hdphoto" Target="../media/hdphoto2.wdp"/><Relationship Id="rId5" Type="http://schemas.openxmlformats.org/officeDocument/2006/relationships/hyperlink" Target="#&#1056;&#1077;&#1079;&#1091;&#1083;&#1100;&#1090;&#1072;&#1090;!A1"/><Relationship Id="rId15" Type="http://schemas.openxmlformats.org/officeDocument/2006/relationships/image" Target="../media/image35.jpeg"/><Relationship Id="rId10" Type="http://schemas.openxmlformats.org/officeDocument/2006/relationships/image" Target="../media/image31.jpeg"/><Relationship Id="rId4" Type="http://schemas.openxmlformats.org/officeDocument/2006/relationships/image" Target="../media/image26.jpeg"/><Relationship Id="rId9" Type="http://schemas.openxmlformats.org/officeDocument/2006/relationships/image" Target="../media/image30.jpeg"/><Relationship Id="rId14" Type="http://schemas.openxmlformats.org/officeDocument/2006/relationships/image" Target="../media/image3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18</xdr:row>
      <xdr:rowOff>171450</xdr:rowOff>
    </xdr:from>
    <xdr:to>
      <xdr:col>13</xdr:col>
      <xdr:colOff>571501</xdr:colOff>
      <xdr:row>21</xdr:row>
      <xdr:rowOff>63415</xdr:rowOff>
    </xdr:to>
    <xdr:grpSp>
      <xdr:nvGrpSpPr>
        <xdr:cNvPr id="4" name="Группа 3">
          <a:hlinkClick xmlns:r="http://schemas.openxmlformats.org/officeDocument/2006/relationships" r:id="rId1"/>
        </xdr:cNvPr>
        <xdr:cNvGrpSpPr/>
      </xdr:nvGrpSpPr>
      <xdr:grpSpPr>
        <a:xfrm>
          <a:off x="7391401" y="3924300"/>
          <a:ext cx="1104900" cy="463465"/>
          <a:chOff x="7391401" y="3924300"/>
          <a:chExt cx="1104900" cy="463465"/>
        </a:xfrm>
      </xdr:grpSpPr>
      <xdr:pic>
        <xdr:nvPicPr>
          <xdr:cNvPr id="2" name="Рисунок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7391401" y="3924300"/>
            <a:ext cx="1104900" cy="463465"/>
          </a:xfrm>
          <a:prstGeom prst="rect">
            <a:avLst/>
          </a:prstGeom>
        </xdr:spPr>
      </xdr:pic>
      <xdr:sp macro="" textlink="">
        <xdr:nvSpPr>
          <xdr:cNvPr id="3" name="TextBox 2">
            <a:hlinkClick xmlns:r="http://schemas.openxmlformats.org/officeDocument/2006/relationships" r:id="rId3"/>
          </xdr:cNvPr>
          <xdr:cNvSpPr txBox="1"/>
        </xdr:nvSpPr>
        <xdr:spPr>
          <a:xfrm>
            <a:off x="7458075" y="4010025"/>
            <a:ext cx="811119" cy="298800"/>
          </a:xfrm>
          <a:prstGeom prst="rect">
            <a:avLst/>
          </a:prstGeom>
          <a:noFill/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ДАЛЕЕ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550267</xdr:colOff>
      <xdr:row>1</xdr:row>
      <xdr:rowOff>106092</xdr:rowOff>
    </xdr:from>
    <xdr:to>
      <xdr:col>4</xdr:col>
      <xdr:colOff>474254</xdr:colOff>
      <xdr:row>5</xdr:row>
      <xdr:rowOff>121008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08468" flipH="1">
          <a:off x="1769467" y="296592"/>
          <a:ext cx="1143187" cy="87216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561975</xdr:colOff>
      <xdr:row>20</xdr:row>
      <xdr:rowOff>28575</xdr:rowOff>
    </xdr:from>
    <xdr:to>
      <xdr:col>12</xdr:col>
      <xdr:colOff>447675</xdr:colOff>
      <xdr:row>22</xdr:row>
      <xdr:rowOff>111040</xdr:rowOff>
    </xdr:to>
    <xdr:grpSp>
      <xdr:nvGrpSpPr>
        <xdr:cNvPr id="7" name="Группа 6">
          <a:hlinkClick xmlns:r="http://schemas.openxmlformats.org/officeDocument/2006/relationships" r:id="rId2"/>
        </xdr:cNvPr>
        <xdr:cNvGrpSpPr/>
      </xdr:nvGrpSpPr>
      <xdr:grpSpPr>
        <a:xfrm>
          <a:off x="6657975" y="4305300"/>
          <a:ext cx="1104900" cy="463465"/>
          <a:chOff x="6657975" y="4305300"/>
          <a:chExt cx="1104900" cy="463465"/>
        </a:xfrm>
      </xdr:grpSpPr>
      <xdr:pic>
        <xdr:nvPicPr>
          <xdr:cNvPr id="2" name="Рисунок 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6657975" y="4305300"/>
            <a:ext cx="1104900" cy="463465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5" name="TextBox 4">
            <a:hlinkClick xmlns:r="http://schemas.openxmlformats.org/officeDocument/2006/relationships" r:id="rId4"/>
          </xdr:cNvPr>
          <xdr:cNvSpPr txBox="1"/>
        </xdr:nvSpPr>
        <xdr:spPr>
          <a:xfrm>
            <a:off x="6724650" y="4391025"/>
            <a:ext cx="811119" cy="298800"/>
          </a:xfrm>
          <a:prstGeom prst="rect">
            <a:avLst/>
          </a:prstGeom>
          <a:noFill/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ДАЛЕЕ</a:t>
            </a:r>
          </a:p>
        </xdr:txBody>
      </xdr:sp>
    </xdr:grpSp>
    <xdr:clientData/>
  </xdr:twoCellAnchor>
  <xdr:twoCellAnchor editAs="oneCell">
    <xdr:from>
      <xdr:col>8</xdr:col>
      <xdr:colOff>238125</xdr:colOff>
      <xdr:row>5</xdr:row>
      <xdr:rowOff>133350</xdr:rowOff>
    </xdr:from>
    <xdr:to>
      <xdr:col>10</xdr:col>
      <xdr:colOff>276225</xdr:colOff>
      <xdr:row>16</xdr:row>
      <xdr:rowOff>26626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181100"/>
          <a:ext cx="1257300" cy="23602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485776</xdr:colOff>
      <xdr:row>4</xdr:row>
      <xdr:rowOff>114299</xdr:rowOff>
    </xdr:from>
    <xdr:to>
      <xdr:col>2</xdr:col>
      <xdr:colOff>561975</xdr:colOff>
      <xdr:row>10</xdr:row>
      <xdr:rowOff>258519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1304924"/>
          <a:ext cx="1142999" cy="169679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111901</xdr:colOff>
      <xdr:row>4</xdr:row>
      <xdr:rowOff>195990</xdr:rowOff>
    </xdr:from>
    <xdr:to>
      <xdr:col>10</xdr:col>
      <xdr:colOff>514350</xdr:colOff>
      <xdr:row>10</xdr:row>
      <xdr:rowOff>248645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776" y="1386615"/>
          <a:ext cx="935849" cy="16052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19</xdr:col>
      <xdr:colOff>116625</xdr:colOff>
      <xdr:row>18</xdr:row>
      <xdr:rowOff>219075</xdr:rowOff>
    </xdr:from>
    <xdr:to>
      <xdr:col>21</xdr:col>
      <xdr:colOff>206812</xdr:colOff>
      <xdr:row>25</xdr:row>
      <xdr:rowOff>2751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850" y="4752975"/>
          <a:ext cx="1156987" cy="145055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127983</xdr:colOff>
      <xdr:row>4</xdr:row>
      <xdr:rowOff>209550</xdr:rowOff>
    </xdr:from>
    <xdr:to>
      <xdr:col>7</xdr:col>
      <xdr:colOff>260274</xdr:colOff>
      <xdr:row>11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783" y="1876425"/>
          <a:ext cx="1799166" cy="16192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19</xdr:col>
      <xdr:colOff>92777</xdr:colOff>
      <xdr:row>5</xdr:row>
      <xdr:rowOff>0</xdr:rowOff>
    </xdr:from>
    <xdr:to>
      <xdr:col>20</xdr:col>
      <xdr:colOff>483021</xdr:colOff>
      <xdr:row>10</xdr:row>
      <xdr:rowOff>257176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27" y="1905000"/>
          <a:ext cx="923644" cy="15716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223725</xdr:colOff>
      <xdr:row>18</xdr:row>
      <xdr:rowOff>209550</xdr:rowOff>
    </xdr:from>
    <xdr:to>
      <xdr:col>7</xdr:col>
      <xdr:colOff>276224</xdr:colOff>
      <xdr:row>24</xdr:row>
      <xdr:rowOff>199630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600" y="4743450"/>
          <a:ext cx="1119299" cy="14188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113835</xdr:colOff>
      <xdr:row>5</xdr:row>
      <xdr:rowOff>19051</xdr:rowOff>
    </xdr:from>
    <xdr:to>
      <xdr:col>17</xdr:col>
      <xdr:colOff>476250</xdr:colOff>
      <xdr:row>10</xdr:row>
      <xdr:rowOff>263739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5585" y="1924051"/>
          <a:ext cx="3029415" cy="155913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419101</xdr:colOff>
      <xdr:row>18</xdr:row>
      <xdr:rowOff>223238</xdr:rowOff>
    </xdr:from>
    <xdr:to>
      <xdr:col>18</xdr:col>
      <xdr:colOff>5588</xdr:colOff>
      <xdr:row>24</xdr:row>
      <xdr:rowOff>209550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6" y="4757138"/>
          <a:ext cx="1720087" cy="141506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397650</xdr:colOff>
      <xdr:row>19</xdr:row>
      <xdr:rowOff>3842</xdr:rowOff>
    </xdr:from>
    <xdr:to>
      <xdr:col>4</xdr:col>
      <xdr:colOff>49092</xdr:colOff>
      <xdr:row>24</xdr:row>
      <xdr:rowOff>200024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50" y="4775867"/>
          <a:ext cx="1861242" cy="138680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8</xdr:col>
      <xdr:colOff>228599</xdr:colOff>
      <xdr:row>0</xdr:row>
      <xdr:rowOff>47625</xdr:rowOff>
    </xdr:from>
    <xdr:to>
      <xdr:col>13</xdr:col>
      <xdr:colOff>523877</xdr:colOff>
      <xdr:row>2</xdr:row>
      <xdr:rowOff>133355</xdr:rowOff>
    </xdr:to>
    <xdr:grpSp>
      <xdr:nvGrpSpPr>
        <xdr:cNvPr id="19" name="Группа 18"/>
        <xdr:cNvGrpSpPr/>
      </xdr:nvGrpSpPr>
      <xdr:grpSpPr>
        <a:xfrm>
          <a:off x="4476749" y="47625"/>
          <a:ext cx="3028953" cy="561980"/>
          <a:chOff x="857249" y="209550"/>
          <a:chExt cx="3028953" cy="60008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2088487" y="-988086"/>
            <a:ext cx="566478" cy="3028953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8" name="TextBox 17"/>
          <xdr:cNvSpPr txBox="1"/>
        </xdr:nvSpPr>
        <xdr:spPr>
          <a:xfrm>
            <a:off x="1400175" y="209550"/>
            <a:ext cx="1934440" cy="505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r>
              <a:rPr lang="ru-RU" sz="2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Живопись</a:t>
            </a:r>
          </a:p>
        </xdr:txBody>
      </xdr:sp>
    </xdr:grpSp>
    <xdr:clientData/>
  </xdr:twoCellAnchor>
  <xdr:twoCellAnchor editAs="oneCell">
    <xdr:from>
      <xdr:col>19</xdr:col>
      <xdr:colOff>92777</xdr:colOff>
      <xdr:row>4</xdr:row>
      <xdr:rowOff>228600</xdr:rowOff>
    </xdr:from>
    <xdr:to>
      <xdr:col>20</xdr:col>
      <xdr:colOff>483021</xdr:colOff>
      <xdr:row>10</xdr:row>
      <xdr:rowOff>247651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8327" y="1419225"/>
          <a:ext cx="923644" cy="15716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466724</xdr:colOff>
      <xdr:row>18</xdr:row>
      <xdr:rowOff>202996</xdr:rowOff>
    </xdr:from>
    <xdr:to>
      <xdr:col>13</xdr:col>
      <xdr:colOff>427010</xdr:colOff>
      <xdr:row>25</xdr:row>
      <xdr:rowOff>28575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4" y="4736896"/>
          <a:ext cx="2693961" cy="149245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20</xdr:col>
      <xdr:colOff>390525</xdr:colOff>
      <xdr:row>27</xdr:row>
      <xdr:rowOff>114300</xdr:rowOff>
    </xdr:from>
    <xdr:to>
      <xdr:col>23</xdr:col>
      <xdr:colOff>4390</xdr:colOff>
      <xdr:row>29</xdr:row>
      <xdr:rowOff>209250</xdr:rowOff>
    </xdr:to>
    <xdr:grpSp>
      <xdr:nvGrpSpPr>
        <xdr:cNvPr id="22" name="Группа 21">
          <a:hlinkClick xmlns:r="http://schemas.openxmlformats.org/officeDocument/2006/relationships" r:id="rId12"/>
        </xdr:cNvPr>
        <xdr:cNvGrpSpPr/>
      </xdr:nvGrpSpPr>
      <xdr:grpSpPr>
        <a:xfrm>
          <a:off x="11106150" y="6753225"/>
          <a:ext cx="1214065" cy="637875"/>
          <a:chOff x="11106150" y="6734175"/>
          <a:chExt cx="1214065" cy="628350"/>
        </a:xfrm>
      </xdr:grpSpPr>
      <xdr:pic>
        <xdr:nvPicPr>
          <xdr:cNvPr id="17" name="Рисунок 16"/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06150" y="6734175"/>
            <a:ext cx="1214065" cy="628350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21" name="TextBox 20"/>
          <xdr:cNvSpPr txBox="1"/>
        </xdr:nvSpPr>
        <xdr:spPr>
          <a:xfrm>
            <a:off x="11115675" y="6886575"/>
            <a:ext cx="811119" cy="298800"/>
          </a:xfrm>
          <a:prstGeom prst="rect">
            <a:avLst/>
          </a:prstGeom>
          <a:noFill/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ДАЛЕЕ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103836</xdr:rowOff>
    </xdr:from>
    <xdr:to>
      <xdr:col>25</xdr:col>
      <xdr:colOff>247650</xdr:colOff>
      <xdr:row>2</xdr:row>
      <xdr:rowOff>47626</xdr:rowOff>
    </xdr:to>
    <xdr:grpSp>
      <xdr:nvGrpSpPr>
        <xdr:cNvPr id="8" name="Группа 7"/>
        <xdr:cNvGrpSpPr/>
      </xdr:nvGrpSpPr>
      <xdr:grpSpPr>
        <a:xfrm>
          <a:off x="1666875" y="103836"/>
          <a:ext cx="7629525" cy="420040"/>
          <a:chOff x="1790700" y="103836"/>
          <a:chExt cx="7629525" cy="420040"/>
        </a:xfrm>
      </xdr:grpSpPr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prstClr val="black"/>
              <a:schemeClr val="accent1"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artisticCement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5395443" y="-3500907"/>
            <a:ext cx="420040" cy="7629525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7" name="TextBox 6"/>
          <xdr:cNvSpPr txBox="1"/>
        </xdr:nvSpPr>
        <xdr:spPr>
          <a:xfrm>
            <a:off x="2800350" y="104775"/>
            <a:ext cx="5671745" cy="387222"/>
          </a:xfrm>
          <a:prstGeom prst="rect">
            <a:avLst/>
          </a:prstGeom>
          <a:noFill/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20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Определи жанр живописи и поставь</a:t>
            </a:r>
            <a:r>
              <a:rPr lang="ru-RU" sz="2000" b="1" i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улыбку - :)</a:t>
            </a:r>
            <a:endParaRPr lang="ru-RU" sz="20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30</xdr:col>
      <xdr:colOff>261901</xdr:colOff>
      <xdr:row>18</xdr:row>
      <xdr:rowOff>19050</xdr:rowOff>
    </xdr:from>
    <xdr:to>
      <xdr:col>34</xdr:col>
      <xdr:colOff>159660</xdr:colOff>
      <xdr:row>23</xdr:row>
      <xdr:rowOff>125244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401" y="4524375"/>
          <a:ext cx="1345559" cy="13730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31</xdr:col>
      <xdr:colOff>30900</xdr:colOff>
      <xdr:row>5</xdr:row>
      <xdr:rowOff>33215</xdr:rowOff>
    </xdr:from>
    <xdr:to>
      <xdr:col>34</xdr:col>
      <xdr:colOff>257175</xdr:colOff>
      <xdr:row>11</xdr:row>
      <xdr:rowOff>164248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1350" y="1271465"/>
          <a:ext cx="1312125" cy="163598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28</xdr:col>
      <xdr:colOff>199951</xdr:colOff>
      <xdr:row>0</xdr:row>
      <xdr:rowOff>105812</xdr:rowOff>
    </xdr:from>
    <xdr:to>
      <xdr:col>32</xdr:col>
      <xdr:colOff>266701</xdr:colOff>
      <xdr:row>5</xdr:row>
      <xdr:rowOff>47549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8278">
          <a:off x="10334551" y="105812"/>
          <a:ext cx="1514550" cy="117998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28</xdr:col>
      <xdr:colOff>26175</xdr:colOff>
      <xdr:row>23</xdr:row>
      <xdr:rowOff>96955</xdr:rowOff>
    </xdr:from>
    <xdr:to>
      <xdr:col>32</xdr:col>
      <xdr:colOff>161925</xdr:colOff>
      <xdr:row>26</xdr:row>
      <xdr:rowOff>188761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26935">
          <a:off x="10160775" y="5869105"/>
          <a:ext cx="1583550" cy="8728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30</xdr:col>
      <xdr:colOff>218905</xdr:colOff>
      <xdr:row>11</xdr:row>
      <xdr:rowOff>131337</xdr:rowOff>
    </xdr:from>
    <xdr:to>
      <xdr:col>33</xdr:col>
      <xdr:colOff>321387</xdr:colOff>
      <xdr:row>17</xdr:row>
      <xdr:rowOff>239507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92204">
          <a:off x="11077405" y="2874537"/>
          <a:ext cx="1188332" cy="161312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21</xdr:col>
      <xdr:colOff>257176</xdr:colOff>
      <xdr:row>26</xdr:row>
      <xdr:rowOff>104775</xdr:rowOff>
    </xdr:from>
    <xdr:to>
      <xdr:col>24</xdr:col>
      <xdr:colOff>219076</xdr:colOff>
      <xdr:row>28</xdr:row>
      <xdr:rowOff>32295</xdr:rowOff>
    </xdr:to>
    <xdr:grpSp>
      <xdr:nvGrpSpPr>
        <xdr:cNvPr id="20" name="Группа 19">
          <a:hlinkClick xmlns:r="http://schemas.openxmlformats.org/officeDocument/2006/relationships" r:id="rId8"/>
        </xdr:cNvPr>
        <xdr:cNvGrpSpPr/>
      </xdr:nvGrpSpPr>
      <xdr:grpSpPr>
        <a:xfrm>
          <a:off x="7858126" y="6657975"/>
          <a:ext cx="1047750" cy="527595"/>
          <a:chOff x="7724776" y="6534150"/>
          <a:chExt cx="1047750" cy="527595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19" name="Рисунок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24776" y="6534150"/>
            <a:ext cx="1047750" cy="527595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7" name="TextBox 16"/>
          <xdr:cNvSpPr txBox="1"/>
        </xdr:nvSpPr>
        <xdr:spPr>
          <a:xfrm>
            <a:off x="7743825" y="6638925"/>
            <a:ext cx="811119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400" b="1">
                <a:solidFill>
                  <a:schemeClr val="bg1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ДАЛЕЕ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178576</xdr:colOff>
      <xdr:row>20</xdr:row>
      <xdr:rowOff>8203</xdr:rowOff>
    </xdr:from>
    <xdr:to>
      <xdr:col>16</xdr:col>
      <xdr:colOff>85726</xdr:colOff>
      <xdr:row>26</xdr:row>
      <xdr:rowOff>216674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276" y="4770703"/>
          <a:ext cx="1240650" cy="163722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38</xdr:col>
      <xdr:colOff>240129</xdr:colOff>
      <xdr:row>0</xdr:row>
      <xdr:rowOff>166573</xdr:rowOff>
    </xdr:from>
    <xdr:to>
      <xdr:col>42</xdr:col>
      <xdr:colOff>245253</xdr:colOff>
      <xdr:row>7</xdr:row>
      <xdr:rowOff>123826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729" y="166573"/>
          <a:ext cx="1071924" cy="16241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42</xdr:col>
      <xdr:colOff>6662</xdr:colOff>
      <xdr:row>6</xdr:row>
      <xdr:rowOff>38214</xdr:rowOff>
    </xdr:from>
    <xdr:to>
      <xdr:col>46</xdr:col>
      <xdr:colOff>181410</xdr:colOff>
      <xdr:row>12</xdr:row>
      <xdr:rowOff>16319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1015">
          <a:off x="11208062" y="1228839"/>
          <a:ext cx="1241548" cy="14068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14684</xdr:colOff>
      <xdr:row>24</xdr:row>
      <xdr:rowOff>171633</xdr:rowOff>
    </xdr:from>
    <xdr:to>
      <xdr:col>21</xdr:col>
      <xdr:colOff>104098</xdr:colOff>
      <xdr:row>30</xdr:row>
      <xdr:rowOff>110242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11628">
          <a:off x="3748484" y="5886633"/>
          <a:ext cx="1956314" cy="136735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36</xdr:col>
      <xdr:colOff>28575</xdr:colOff>
      <xdr:row>28</xdr:row>
      <xdr:rowOff>173339</xdr:rowOff>
    </xdr:from>
    <xdr:to>
      <xdr:col>40</xdr:col>
      <xdr:colOff>95251</xdr:colOff>
      <xdr:row>31</xdr:row>
      <xdr:rowOff>56849</xdr:rowOff>
    </xdr:to>
    <xdr:grpSp>
      <xdr:nvGrpSpPr>
        <xdr:cNvPr id="18" name="Группа 17">
          <a:hlinkClick xmlns:r="http://schemas.openxmlformats.org/officeDocument/2006/relationships" r:id="rId5"/>
        </xdr:cNvPr>
        <xdr:cNvGrpSpPr/>
      </xdr:nvGrpSpPr>
      <xdr:grpSpPr>
        <a:xfrm>
          <a:off x="9629775" y="6840839"/>
          <a:ext cx="1133476" cy="597885"/>
          <a:chOff x="9591675" y="6621764"/>
          <a:chExt cx="1133476" cy="597885"/>
        </a:xfrm>
      </xdr:grpSpPr>
      <xdr:pic>
        <xdr:nvPicPr>
          <xdr:cNvPr id="16" name="Рисунок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01200" y="6621764"/>
            <a:ext cx="1123951" cy="597885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17" name="TextBox 16"/>
          <xdr:cNvSpPr txBox="1"/>
        </xdr:nvSpPr>
        <xdr:spPr>
          <a:xfrm>
            <a:off x="9591675" y="6762750"/>
            <a:ext cx="957378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1400" b="1">
                <a:solidFill>
                  <a:schemeClr val="bg1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ГОТОВО</a:t>
            </a:r>
          </a:p>
        </xdr:txBody>
      </xdr:sp>
    </xdr:grpSp>
    <xdr:clientData/>
  </xdr:twoCellAnchor>
  <xdr:twoCellAnchor editAs="oneCell">
    <xdr:from>
      <xdr:col>37</xdr:col>
      <xdr:colOff>151445</xdr:colOff>
      <xdr:row>11</xdr:row>
      <xdr:rowOff>9525</xdr:rowOff>
    </xdr:from>
    <xdr:to>
      <xdr:col>42</xdr:col>
      <xdr:colOff>64576</xdr:colOff>
      <xdr:row>17</xdr:row>
      <xdr:rowOff>104775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345" y="2390775"/>
          <a:ext cx="1246631" cy="1524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40</xdr:col>
      <xdr:colOff>235028</xdr:colOff>
      <xdr:row>14</xdr:row>
      <xdr:rowOff>193754</xdr:rowOff>
    </xdr:from>
    <xdr:to>
      <xdr:col>46</xdr:col>
      <xdr:colOff>106735</xdr:colOff>
      <xdr:row>20</xdr:row>
      <xdr:rowOff>20540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20747">
          <a:off x="10903028" y="3289379"/>
          <a:ext cx="1471907" cy="125553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36</xdr:col>
      <xdr:colOff>183227</xdr:colOff>
      <xdr:row>19</xdr:row>
      <xdr:rowOff>154769</xdr:rowOff>
    </xdr:from>
    <xdr:to>
      <xdr:col>40</xdr:col>
      <xdr:colOff>228601</xdr:colOff>
      <xdr:row>25</xdr:row>
      <xdr:rowOff>164175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4427" y="4679144"/>
          <a:ext cx="1112174" cy="14381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40</xdr:col>
      <xdr:colOff>63771</xdr:colOff>
      <xdr:row>23</xdr:row>
      <xdr:rowOff>171438</xdr:rowOff>
    </xdr:from>
    <xdr:to>
      <xdr:col>46</xdr:col>
      <xdr:colOff>87955</xdr:colOff>
      <xdr:row>29</xdr:row>
      <xdr:rowOff>65400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colorTemperature colorTemp="112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6918">
          <a:off x="10731771" y="5648313"/>
          <a:ext cx="1624384" cy="13227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238125</xdr:colOff>
      <xdr:row>3</xdr:row>
      <xdr:rowOff>57150</xdr:rowOff>
    </xdr:from>
    <xdr:to>
      <xdr:col>5</xdr:col>
      <xdr:colOff>123825</xdr:colOff>
      <xdr:row>8</xdr:row>
      <xdr:rowOff>201416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8125" y="533400"/>
          <a:ext cx="1219200" cy="13348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23</xdr:col>
      <xdr:colOff>38099</xdr:colOff>
      <xdr:row>21</xdr:row>
      <xdr:rowOff>58742</xdr:rowOff>
    </xdr:from>
    <xdr:to>
      <xdr:col>27</xdr:col>
      <xdr:colOff>228599</xdr:colOff>
      <xdr:row>28</xdr:row>
      <xdr:rowOff>27760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72199" y="5059367"/>
          <a:ext cx="1257300" cy="163589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26</xdr:col>
      <xdr:colOff>204751</xdr:colOff>
      <xdr:row>25</xdr:row>
      <xdr:rowOff>216115</xdr:rowOff>
    </xdr:from>
    <xdr:to>
      <xdr:col>35</xdr:col>
      <xdr:colOff>133350</xdr:colOff>
      <xdr:row>30</xdr:row>
      <xdr:rowOff>166650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8951" y="6169240"/>
          <a:ext cx="2328899" cy="11411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247650</xdr:colOff>
      <xdr:row>19</xdr:row>
      <xdr:rowOff>74422</xdr:rowOff>
    </xdr:from>
    <xdr:to>
      <xdr:col>5</xdr:col>
      <xdr:colOff>133350</xdr:colOff>
      <xdr:row>26</xdr:row>
      <xdr:rowOff>142875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598797"/>
          <a:ext cx="1219200" cy="17353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1097</xdr:colOff>
      <xdr:row>24</xdr:row>
      <xdr:rowOff>78273</xdr:rowOff>
    </xdr:from>
    <xdr:to>
      <xdr:col>10</xdr:col>
      <xdr:colOff>163796</xdr:colOff>
      <xdr:row>30</xdr:row>
      <xdr:rowOff>26189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36732">
          <a:off x="801197" y="5793273"/>
          <a:ext cx="2029599" cy="137666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26</xdr:row>
      <xdr:rowOff>57150</xdr:rowOff>
    </xdr:from>
    <xdr:to>
      <xdr:col>30</xdr:col>
      <xdr:colOff>237487</xdr:colOff>
      <xdr:row>47</xdr:row>
      <xdr:rowOff>85097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724025"/>
          <a:ext cx="5104762" cy="50285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38</xdr:col>
      <xdr:colOff>9525</xdr:colOff>
      <xdr:row>39</xdr:row>
      <xdr:rowOff>123825</xdr:rowOff>
    </xdr:from>
    <xdr:to>
      <xdr:col>43</xdr:col>
      <xdr:colOff>161925</xdr:colOff>
      <xdr:row>47</xdr:row>
      <xdr:rowOff>9525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91750" y="5124450"/>
          <a:ext cx="1790700" cy="17907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16</xdr:col>
      <xdr:colOff>254775</xdr:colOff>
      <xdr:row>31</xdr:row>
      <xdr:rowOff>183814</xdr:rowOff>
    </xdr:from>
    <xdr:to>
      <xdr:col>26</xdr:col>
      <xdr:colOff>85725</xdr:colOff>
      <xdr:row>40</xdr:row>
      <xdr:rowOff>178574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975" y="3041314"/>
          <a:ext cx="2545575" cy="213788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uzei-mira.com/templates/museum/images/paint/perehod-suvorov-alpi+.jpg" TargetMode="External"/><Relationship Id="rId13" Type="http://schemas.openxmlformats.org/officeDocument/2006/relationships/hyperlink" Target="http://kuinje.ru/jpeg/shedevr/ukraine.jpg" TargetMode="External"/><Relationship Id="rId18" Type="http://schemas.openxmlformats.org/officeDocument/2006/relationships/hyperlink" Target="http://muzei-mira.com/templates/museum/images/paint/ne-zhdali-repin+.jpg" TargetMode="External"/><Relationship Id="rId26" Type="http://schemas.openxmlformats.org/officeDocument/2006/relationships/hyperlink" Target="http://moi-universitet.ru/do/directions/mm/exceltest/" TargetMode="External"/><Relationship Id="rId3" Type="http://schemas.openxmlformats.org/officeDocument/2006/relationships/hyperlink" Target="http://igor-grabar.ru/kartiny/1/grabar26.jpg" TargetMode="External"/><Relationship Id="rId21" Type="http://schemas.openxmlformats.org/officeDocument/2006/relationships/hyperlink" Target="http://muzei-mira.com/templates/museum/images/artist/repin2+.jpg" TargetMode="External"/><Relationship Id="rId7" Type="http://schemas.openxmlformats.org/officeDocument/2006/relationships/hyperlink" Target="http://www.art-portrets.ru/art/portret-vasiliya-surikova.jpg" TargetMode="External"/><Relationship Id="rId12" Type="http://schemas.openxmlformats.org/officeDocument/2006/relationships/hyperlink" Target="http://muzei-mira.com/templates/museum/images/artist/shishkin+.jpg" TargetMode="External"/><Relationship Id="rId17" Type="http://schemas.openxmlformats.org/officeDocument/2006/relationships/hyperlink" Target="http://www.art-portrets.ru/art20veka/plastov/zhatva.jpg" TargetMode="External"/><Relationship Id="rId25" Type="http://schemas.openxmlformats.org/officeDocument/2006/relationships/hyperlink" Target="http://www.art-portrets.ru/art20veka/yuon/martovskoe-solntse.jpg" TargetMode="External"/><Relationship Id="rId2" Type="http://schemas.openxmlformats.org/officeDocument/2006/relationships/hyperlink" Target="http://www.bibliotekar.ru/kKuindzhi/index.files/image001.jpg" TargetMode="External"/><Relationship Id="rId16" Type="http://schemas.openxmlformats.org/officeDocument/2006/relationships/hyperlink" Target="http://www.art-portrets.ru/art20veka/plastov/perviy-sneg.jpg" TargetMode="External"/><Relationship Id="rId20" Type="http://schemas.openxmlformats.org/officeDocument/2006/relationships/hyperlink" Target="http://muzei-mira.com/templates/museum/images/paint/jabloki-repin+.jpg" TargetMode="External"/><Relationship Id="rId1" Type="http://schemas.openxmlformats.org/officeDocument/2006/relationships/hyperlink" Target="http://www.art-portrets.ru/art/vasnetsov/kover-samolet.jpg" TargetMode="External"/><Relationship Id="rId6" Type="http://schemas.openxmlformats.org/officeDocument/2006/relationships/hyperlink" Target="http://www.art-portrets.ru/art/kartiny-ivanova/portret-aleksandra-ivanova.jpg" TargetMode="External"/><Relationship Id="rId11" Type="http://schemas.openxmlformats.org/officeDocument/2006/relationships/hyperlink" Target="http://www.art-portrets.ru/art/vzyatie-snezhnogo-gorodka-s.jpg" TargetMode="External"/><Relationship Id="rId24" Type="http://schemas.openxmlformats.org/officeDocument/2006/relationships/hyperlink" Target="http://www.art-portrets.ru/art/avtoportret_serov.jpg" TargetMode="External"/><Relationship Id="rId5" Type="http://schemas.openxmlformats.org/officeDocument/2006/relationships/hyperlink" Target="http://www.art-portrets.ru/art/kartiny-ivanova/yavlenie-hrista-narodu.jpg" TargetMode="External"/><Relationship Id="rId15" Type="http://schemas.openxmlformats.org/officeDocument/2006/relationships/hyperlink" Target="http://www.art-portrets.ru/art/vecherny_zvon.jpg" TargetMode="External"/><Relationship Id="rId23" Type="http://schemas.openxmlformats.org/officeDocument/2006/relationships/hyperlink" Target="http://www.art-portrets.ru/art/img032.jpg" TargetMode="External"/><Relationship Id="rId10" Type="http://schemas.openxmlformats.org/officeDocument/2006/relationships/hyperlink" Target="http://www.art-portrets.ru/art/surikov/menshikov-v-berezove.jpg" TargetMode="External"/><Relationship Id="rId19" Type="http://schemas.openxmlformats.org/officeDocument/2006/relationships/hyperlink" Target="http://muzei-mira.com/templates/museum/images/paint/osennii-buket-repin+.jpg" TargetMode="External"/><Relationship Id="rId4" Type="http://schemas.openxmlformats.org/officeDocument/2006/relationships/hyperlink" Target="http://www.art-portrets.ru/art20veka/grabar/img/zimnee-utro-1907.jpg" TargetMode="External"/><Relationship Id="rId9" Type="http://schemas.openxmlformats.org/officeDocument/2006/relationships/hyperlink" Target="http://muzei-mira.com/templates/museum/images/paint/bojarinia-morozova+.jpg" TargetMode="External"/><Relationship Id="rId14" Type="http://schemas.openxmlformats.org/officeDocument/2006/relationships/hyperlink" Target="http://www.art-portrets.ru/art20veka/kustodiev/kustodiev-portret-shalyapin.jpg" TargetMode="External"/><Relationship Id="rId22" Type="http://schemas.openxmlformats.org/officeDocument/2006/relationships/hyperlink" Target="http://www.art-portrets.ru/art/serov/devochka-s-persikami.jpg" TargetMode="External"/><Relationship Id="rId27" Type="http://schemas.openxmlformats.org/officeDocument/2006/relationships/hyperlink" Target="http://www.hudojnik-peredvijnik.ru/wp-content/uploads/2012/07/shishkin1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438AC"/>
  </sheetPr>
  <dimension ref="A1:X24"/>
  <sheetViews>
    <sheetView tabSelected="1" workbookViewId="0">
      <selection activeCell="X12" sqref="X12"/>
    </sheetView>
  </sheetViews>
  <sheetFormatPr defaultRowHeight="15" x14ac:dyDescent="0.25"/>
  <cols>
    <col min="1" max="16384" width="9.140625" style="1"/>
  </cols>
  <sheetData>
    <row r="1" spans="1:24" ht="18.75" x14ac:dyDescent="0.3">
      <c r="A1" s="2"/>
      <c r="B1" s="2"/>
      <c r="C1" s="2"/>
      <c r="D1" s="2"/>
      <c r="E1" s="112" t="s">
        <v>0</v>
      </c>
      <c r="F1" s="112"/>
      <c r="G1" s="112"/>
      <c r="H1" s="112"/>
      <c r="I1" s="112"/>
      <c r="J1" s="112"/>
      <c r="K1" s="112"/>
      <c r="L1" s="11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x14ac:dyDescent="0.3">
      <c r="A2" s="2"/>
      <c r="B2" s="2"/>
      <c r="C2" s="2"/>
      <c r="D2" s="2"/>
      <c r="E2" s="112" t="s">
        <v>1</v>
      </c>
      <c r="F2" s="113"/>
      <c r="G2" s="113"/>
      <c r="H2" s="113"/>
      <c r="I2" s="113"/>
      <c r="J2" s="113"/>
      <c r="K2" s="113"/>
      <c r="L2" s="11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2"/>
      <c r="B3" s="2"/>
      <c r="C3" s="2"/>
      <c r="D3" s="2"/>
      <c r="E3" s="114"/>
      <c r="F3" s="114"/>
      <c r="G3" s="114"/>
      <c r="H3" s="114"/>
      <c r="I3" s="114"/>
      <c r="J3" s="114"/>
      <c r="K3" s="114"/>
      <c r="L3" s="11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9" spans="1:24" ht="25.5" x14ac:dyDescent="0.35">
      <c r="C9" s="115" t="s">
        <v>146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4" spans="1:24" ht="18.75" x14ac:dyDescent="0.3">
      <c r="H14" s="107" t="s">
        <v>2</v>
      </c>
      <c r="I14" s="108"/>
      <c r="J14" s="108"/>
      <c r="K14" s="108"/>
      <c r="L14" s="108"/>
      <c r="M14" s="108"/>
      <c r="N14" s="108"/>
    </row>
    <row r="15" spans="1:24" ht="18.75" x14ac:dyDescent="0.3">
      <c r="H15" s="107" t="s">
        <v>3</v>
      </c>
      <c r="I15" s="108"/>
      <c r="J15" s="108"/>
      <c r="K15" s="108"/>
      <c r="L15" s="108"/>
      <c r="M15" s="108"/>
      <c r="N15" s="108"/>
    </row>
    <row r="23" spans="7:10" ht="18.75" x14ac:dyDescent="0.3">
      <c r="G23" s="109" t="s">
        <v>4</v>
      </c>
      <c r="H23" s="110"/>
      <c r="I23" s="110"/>
      <c r="J23" s="110"/>
    </row>
    <row r="24" spans="7:10" x14ac:dyDescent="0.25">
      <c r="H24" s="111">
        <v>2016</v>
      </c>
      <c r="I24" s="111"/>
    </row>
  </sheetData>
  <sheetProtection password="CC3D" sheet="1" objects="1" scenarios="1" selectLockedCells="1"/>
  <mergeCells count="8">
    <mergeCell ref="H15:N15"/>
    <mergeCell ref="G23:J23"/>
    <mergeCell ref="H24:I24"/>
    <mergeCell ref="E1:L1"/>
    <mergeCell ref="E2:L2"/>
    <mergeCell ref="E3:L3"/>
    <mergeCell ref="C9:N9"/>
    <mergeCell ref="H14:N1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U16"/>
  <sheetViews>
    <sheetView workbookViewId="0">
      <selection activeCell="D16" sqref="D16:G16"/>
    </sheetView>
  </sheetViews>
  <sheetFormatPr defaultRowHeight="15" x14ac:dyDescent="0.25"/>
  <cols>
    <col min="1" max="16384" width="9.140625" style="3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2.5" x14ac:dyDescent="0.3">
      <c r="A2" s="4"/>
      <c r="B2" s="4"/>
      <c r="C2" s="4"/>
      <c r="D2" s="4"/>
      <c r="E2" s="4"/>
      <c r="F2" s="121" t="s">
        <v>9</v>
      </c>
      <c r="G2" s="122"/>
      <c r="H2" s="122"/>
      <c r="I2" s="122"/>
      <c r="J2" s="122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10" spans="1:21" ht="22.5" x14ac:dyDescent="0.3">
      <c r="D10" s="123" t="s">
        <v>5</v>
      </c>
      <c r="E10" s="124"/>
      <c r="F10" s="124"/>
      <c r="G10" s="124"/>
    </row>
    <row r="11" spans="1:21" ht="22.5" x14ac:dyDescent="0.3">
      <c r="E11" s="5"/>
      <c r="F11" s="6"/>
      <c r="G11" s="6"/>
    </row>
    <row r="12" spans="1:21" ht="18.75" x14ac:dyDescent="0.3">
      <c r="B12" s="117" t="s">
        <v>6</v>
      </c>
      <c r="C12" s="118"/>
      <c r="D12" s="125"/>
      <c r="E12" s="126"/>
      <c r="F12" s="126"/>
      <c r="G12" s="127"/>
    </row>
    <row r="13" spans="1:21" ht="15.75" thickBot="1" x14ac:dyDescent="0.3"/>
    <row r="14" spans="1:21" ht="20.25" thickTop="1" thickBot="1" x14ac:dyDescent="0.35">
      <c r="B14" s="117" t="s">
        <v>7</v>
      </c>
      <c r="C14" s="119"/>
      <c r="D14" s="128"/>
      <c r="E14" s="129"/>
      <c r="F14" s="129"/>
      <c r="G14" s="130"/>
    </row>
    <row r="15" spans="1:21" ht="15.75" thickTop="1" x14ac:dyDescent="0.25"/>
    <row r="16" spans="1:21" ht="18.75" x14ac:dyDescent="0.3">
      <c r="B16" s="117" t="s">
        <v>8</v>
      </c>
      <c r="C16" s="120"/>
      <c r="D16" s="131"/>
      <c r="E16" s="126"/>
      <c r="F16" s="126"/>
      <c r="G16" s="127"/>
    </row>
  </sheetData>
  <sheetProtection password="CC3D" sheet="1" objects="1" scenarios="1" selectLockedCells="1"/>
  <mergeCells count="8">
    <mergeCell ref="B12:C12"/>
    <mergeCell ref="B14:C14"/>
    <mergeCell ref="B16:C16"/>
    <mergeCell ref="F2:J2"/>
    <mergeCell ref="D10:G10"/>
    <mergeCell ref="D12:G12"/>
    <mergeCell ref="D14:G14"/>
    <mergeCell ref="D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29"/>
  <sheetViews>
    <sheetView workbookViewId="0">
      <selection activeCell="D7" sqref="D7"/>
    </sheetView>
  </sheetViews>
  <sheetFormatPr defaultColWidth="8" defaultRowHeight="18.75" x14ac:dyDescent="0.3"/>
  <cols>
    <col min="1" max="2" width="8" style="7"/>
    <col min="3" max="3" width="9.140625" style="7" customWidth="1"/>
    <col min="4" max="4" width="8" style="7"/>
    <col min="5" max="5" width="9" style="7" customWidth="1"/>
    <col min="6" max="7" width="8" style="7"/>
    <col min="8" max="8" width="5.5703125" style="7" customWidth="1"/>
    <col min="9" max="10" width="8" style="7"/>
    <col min="11" max="11" width="9" style="7" customWidth="1"/>
    <col min="12" max="16384" width="8" style="7"/>
  </cols>
  <sheetData>
    <row r="1" spans="1:27" x14ac:dyDescent="0.3">
      <c r="A1" s="13"/>
      <c r="B1" s="13"/>
      <c r="C1" s="13"/>
      <c r="D1" s="14"/>
      <c r="E1" s="13"/>
      <c r="F1" s="13"/>
      <c r="G1" s="13"/>
      <c r="H1" s="13"/>
      <c r="I1" s="14"/>
      <c r="J1" s="13"/>
      <c r="K1" s="13"/>
      <c r="L1" s="14"/>
      <c r="M1" s="13"/>
      <c r="N1" s="13"/>
      <c r="O1" s="13"/>
      <c r="P1" s="13"/>
      <c r="Q1" s="13"/>
      <c r="R1" s="13"/>
      <c r="S1" s="14"/>
      <c r="T1" s="13"/>
      <c r="U1" s="13"/>
      <c r="V1" s="14"/>
      <c r="W1" s="13"/>
      <c r="X1" s="13"/>
      <c r="Y1" s="13"/>
      <c r="Z1" s="13"/>
      <c r="AA1" s="13"/>
    </row>
    <row r="2" spans="1:27" x14ac:dyDescent="0.3">
      <c r="A2" s="13"/>
      <c r="B2" s="13"/>
      <c r="C2" s="13"/>
      <c r="D2" s="14"/>
      <c r="E2" s="13"/>
      <c r="F2" s="13"/>
      <c r="G2" s="13"/>
      <c r="H2" s="13"/>
      <c r="I2" s="14"/>
      <c r="J2" s="13"/>
      <c r="K2" s="13"/>
      <c r="L2" s="14"/>
      <c r="M2" s="13"/>
      <c r="N2" s="13"/>
      <c r="O2" s="13"/>
      <c r="P2" s="13"/>
      <c r="Q2" s="13"/>
      <c r="R2" s="13"/>
      <c r="S2" s="14"/>
      <c r="T2" s="13"/>
      <c r="U2" s="13"/>
      <c r="V2" s="14"/>
      <c r="W2" s="13"/>
      <c r="X2" s="13"/>
      <c r="Y2" s="13"/>
      <c r="Z2" s="13"/>
      <c r="AA2" s="13"/>
    </row>
    <row r="3" spans="1:27" x14ac:dyDescent="0.3">
      <c r="A3" s="13"/>
      <c r="B3" s="13"/>
      <c r="C3" s="13"/>
      <c r="D3" s="14"/>
      <c r="E3" s="13"/>
      <c r="F3" s="13"/>
      <c r="G3" s="13"/>
      <c r="H3" s="13"/>
      <c r="I3" s="14"/>
      <c r="J3" s="13"/>
      <c r="K3" s="13"/>
      <c r="L3" s="14"/>
      <c r="M3" s="13"/>
      <c r="N3" s="13"/>
      <c r="O3" s="13"/>
      <c r="P3" s="13"/>
      <c r="Q3" s="13"/>
      <c r="R3" s="13"/>
      <c r="S3" s="14"/>
      <c r="T3" s="13"/>
      <c r="U3" s="13"/>
      <c r="V3" s="14"/>
      <c r="W3" s="13"/>
      <c r="X3" s="13"/>
      <c r="Y3" s="13"/>
      <c r="Z3" s="13"/>
      <c r="AA3" s="13"/>
    </row>
    <row r="4" spans="1:27" x14ac:dyDescent="0.3">
      <c r="D4" s="8"/>
      <c r="F4" s="136" t="s">
        <v>22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8"/>
      <c r="V4" s="8"/>
      <c r="X4" s="47"/>
      <c r="Y4" s="47"/>
      <c r="Z4" s="47"/>
      <c r="AA4" s="47"/>
    </row>
    <row r="5" spans="1:27" x14ac:dyDescent="0.3">
      <c r="D5" s="8"/>
      <c r="I5" s="8"/>
      <c r="L5" s="8"/>
      <c r="S5" s="8"/>
      <c r="V5" s="8"/>
      <c r="X5" s="47"/>
      <c r="Y5" s="47">
        <v>1</v>
      </c>
      <c r="Z5" s="47">
        <f>IF(D7="a",1,0)</f>
        <v>0</v>
      </c>
      <c r="AA5" s="47"/>
    </row>
    <row r="6" spans="1:27" ht="19.5" thickBot="1" x14ac:dyDescent="0.35">
      <c r="D6" s="8"/>
      <c r="I6" s="8"/>
      <c r="L6" s="8"/>
      <c r="S6" s="8"/>
      <c r="V6" s="8"/>
      <c r="X6" s="47"/>
      <c r="Y6" s="47">
        <v>2</v>
      </c>
      <c r="Z6" s="47">
        <f>IF(D9="",1,0)</f>
        <v>1</v>
      </c>
      <c r="AA6" s="47"/>
    </row>
    <row r="7" spans="1:27" ht="21.75" thickTop="1" thickBot="1" x14ac:dyDescent="0.35">
      <c r="D7" s="12"/>
      <c r="I7" s="12"/>
      <c r="L7" s="12"/>
      <c r="S7" s="12"/>
      <c r="V7" s="12"/>
      <c r="X7" s="47"/>
      <c r="Y7" s="47">
        <v>3</v>
      </c>
      <c r="Z7" s="47">
        <f>IF(D11="",1,0)</f>
        <v>1</v>
      </c>
      <c r="AA7" s="47"/>
    </row>
    <row r="8" spans="1:27" ht="20.25" thickTop="1" thickBot="1" x14ac:dyDescent="0.35">
      <c r="D8" s="8"/>
      <c r="I8" s="8"/>
      <c r="L8" s="8"/>
      <c r="S8" s="8"/>
      <c r="V8" s="8"/>
      <c r="X8" s="47"/>
      <c r="Y8" s="47">
        <v>4</v>
      </c>
      <c r="Z8" s="47">
        <f>IF(I7="",1,0)</f>
        <v>1</v>
      </c>
      <c r="AA8" s="47"/>
    </row>
    <row r="9" spans="1:27" ht="21.75" thickTop="1" thickBot="1" x14ac:dyDescent="0.35">
      <c r="D9" s="12"/>
      <c r="I9" s="12"/>
      <c r="L9" s="12"/>
      <c r="S9" s="12"/>
      <c r="V9" s="12"/>
      <c r="X9" s="47"/>
      <c r="Y9" s="47">
        <v>5</v>
      </c>
      <c r="Z9" s="47">
        <f>IF(I9="",1,0)</f>
        <v>1</v>
      </c>
      <c r="AA9" s="47"/>
    </row>
    <row r="10" spans="1:27" ht="20.25" thickTop="1" thickBot="1" x14ac:dyDescent="0.35">
      <c r="D10" s="8"/>
      <c r="I10" s="8"/>
      <c r="L10" s="8"/>
      <c r="S10" s="8"/>
      <c r="V10" s="8"/>
      <c r="X10" s="47"/>
      <c r="Y10" s="47">
        <v>6</v>
      </c>
      <c r="Z10" s="47">
        <f>IF(I11="c",1,0)</f>
        <v>0</v>
      </c>
      <c r="AA10" s="47"/>
    </row>
    <row r="11" spans="1:27" ht="21.75" thickTop="1" thickBot="1" x14ac:dyDescent="0.35">
      <c r="D11" s="12"/>
      <c r="I11" s="12"/>
      <c r="L11" s="12"/>
      <c r="S11" s="12"/>
      <c r="V11" s="12"/>
      <c r="X11" s="47"/>
      <c r="Y11" s="47">
        <v>7</v>
      </c>
      <c r="Z11" s="47">
        <f>IF(L7="",1,0)</f>
        <v>1</v>
      </c>
      <c r="AA11" s="47"/>
    </row>
    <row r="12" spans="1:27" ht="19.5" thickTop="1" x14ac:dyDescent="0.3">
      <c r="B12" s="143" t="s">
        <v>13</v>
      </c>
      <c r="C12" s="145"/>
      <c r="D12" s="8"/>
      <c r="E12" s="9"/>
      <c r="F12" s="143" t="s">
        <v>15</v>
      </c>
      <c r="G12" s="144"/>
      <c r="H12" s="145"/>
      <c r="I12" s="8"/>
      <c r="J12" s="137" t="s">
        <v>11</v>
      </c>
      <c r="K12" s="138"/>
      <c r="L12" s="8"/>
      <c r="N12" s="9"/>
      <c r="O12" s="9"/>
      <c r="P12" s="143" t="s">
        <v>19</v>
      </c>
      <c r="Q12" s="144"/>
      <c r="R12" s="145"/>
      <c r="S12" s="8"/>
      <c r="T12" s="137" t="s">
        <v>24</v>
      </c>
      <c r="U12" s="138"/>
      <c r="V12" s="8"/>
      <c r="X12" s="47"/>
      <c r="Y12" s="47">
        <v>8</v>
      </c>
      <c r="Z12" s="47">
        <f>IF(L9="B",1,0)</f>
        <v>0</v>
      </c>
      <c r="AA12" s="47"/>
    </row>
    <row r="13" spans="1:27" x14ac:dyDescent="0.3">
      <c r="B13" s="146" t="s">
        <v>12</v>
      </c>
      <c r="C13" s="148"/>
      <c r="D13" s="10"/>
      <c r="E13" s="9"/>
      <c r="F13" s="146" t="s">
        <v>16</v>
      </c>
      <c r="G13" s="147"/>
      <c r="H13" s="148"/>
      <c r="I13" s="10"/>
      <c r="J13" s="139" t="s">
        <v>17</v>
      </c>
      <c r="K13" s="140"/>
      <c r="L13" s="10"/>
      <c r="N13" s="9"/>
      <c r="O13" s="9"/>
      <c r="P13" s="146" t="s">
        <v>10</v>
      </c>
      <c r="Q13" s="147"/>
      <c r="R13" s="148"/>
      <c r="S13" s="10"/>
      <c r="T13" s="139" t="s">
        <v>21</v>
      </c>
      <c r="U13" s="140"/>
      <c r="V13" s="10"/>
      <c r="X13" s="47"/>
      <c r="Y13" s="47">
        <v>9</v>
      </c>
      <c r="Z13" s="47">
        <f>IF(L11="",1,0)</f>
        <v>1</v>
      </c>
      <c r="AA13" s="47"/>
    </row>
    <row r="14" spans="1:27" ht="19.5" thickBot="1" x14ac:dyDescent="0.35">
      <c r="B14" s="149" t="s">
        <v>11</v>
      </c>
      <c r="C14" s="151"/>
      <c r="D14" s="8"/>
      <c r="E14" s="9"/>
      <c r="F14" s="149" t="s">
        <v>14</v>
      </c>
      <c r="G14" s="150"/>
      <c r="H14" s="151"/>
      <c r="I14" s="8"/>
      <c r="J14" s="141" t="s">
        <v>18</v>
      </c>
      <c r="K14" s="142"/>
      <c r="L14" s="8"/>
      <c r="N14" s="9"/>
      <c r="O14" s="9"/>
      <c r="P14" s="149" t="s">
        <v>20</v>
      </c>
      <c r="Q14" s="150"/>
      <c r="R14" s="151"/>
      <c r="S14" s="8"/>
      <c r="T14" s="141" t="s">
        <v>25</v>
      </c>
      <c r="U14" s="142"/>
      <c r="V14" s="8"/>
      <c r="X14" s="47"/>
      <c r="Y14" s="47">
        <v>10</v>
      </c>
      <c r="Z14" s="47">
        <f>IF(S7="",1,0)</f>
        <v>1</v>
      </c>
      <c r="AA14" s="47"/>
    </row>
    <row r="15" spans="1:27" ht="19.5" thickTop="1" x14ac:dyDescent="0.3">
      <c r="D15" s="8"/>
      <c r="I15" s="8"/>
      <c r="L15" s="8"/>
      <c r="S15" s="8"/>
      <c r="V15" s="8"/>
      <c r="X15" s="47"/>
      <c r="Y15" s="47">
        <v>11</v>
      </c>
      <c r="Z15" s="47">
        <f>IF(S9="B",1,0)</f>
        <v>0</v>
      </c>
      <c r="AA15" s="47"/>
    </row>
    <row r="16" spans="1:27" ht="23.25" x14ac:dyDescent="0.35">
      <c r="D16" s="8"/>
      <c r="G16" s="133" t="str">
        <f>IF(Z20=15,"Молодец! Все правильно!",(IF(Z20&gt;=13,"Будь Внимательнее!",IF(Z20&gt;=9,"Подумай!","Повтори!"))))</f>
        <v>Подумай!</v>
      </c>
      <c r="H16" s="133"/>
      <c r="I16" s="133"/>
      <c r="J16" s="133"/>
      <c r="K16" s="133"/>
      <c r="L16" s="133"/>
      <c r="M16" s="133"/>
      <c r="N16" s="133"/>
      <c r="O16" s="133"/>
      <c r="P16" s="133"/>
      <c r="Q16" s="45"/>
      <c r="S16" s="8"/>
      <c r="V16" s="9"/>
      <c r="W16" s="44"/>
      <c r="X16" s="47"/>
      <c r="Y16" s="47">
        <v>12</v>
      </c>
      <c r="Z16" s="47">
        <f>IF(S11="",1,0)</f>
        <v>1</v>
      </c>
      <c r="AA16" s="47"/>
    </row>
    <row r="17" spans="1:27" x14ac:dyDescent="0.3">
      <c r="D17" s="8"/>
      <c r="I17" s="8"/>
      <c r="L17" s="8"/>
      <c r="S17" s="8"/>
      <c r="V17" s="8"/>
      <c r="X17" s="47"/>
      <c r="Y17" s="47">
        <v>13</v>
      </c>
      <c r="Z17" s="47">
        <f>IF(V7="a",1,0)</f>
        <v>0</v>
      </c>
      <c r="AA17" s="47"/>
    </row>
    <row r="18" spans="1:27" x14ac:dyDescent="0.3">
      <c r="E18" s="136" t="s">
        <v>23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X18" s="47"/>
      <c r="Y18" s="47">
        <v>14</v>
      </c>
      <c r="Z18" s="47">
        <f>IF(V9="",1,0)</f>
        <v>1</v>
      </c>
      <c r="AA18" s="47"/>
    </row>
    <row r="19" spans="1:27" x14ac:dyDescent="0.3">
      <c r="X19" s="47"/>
      <c r="Y19" s="47">
        <v>15</v>
      </c>
      <c r="Z19" s="47">
        <f>IF(V11="",1,0)</f>
        <v>1</v>
      </c>
      <c r="AA19" s="47"/>
    </row>
    <row r="20" spans="1:27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47"/>
      <c r="Y20" s="47"/>
      <c r="Z20" s="47">
        <f>SUM(Z5:Z19)</f>
        <v>10</v>
      </c>
      <c r="AA20" s="47"/>
    </row>
    <row r="21" spans="1:27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47"/>
      <c r="Y21" s="47"/>
      <c r="Z21" s="47"/>
      <c r="AA21" s="47"/>
    </row>
    <row r="22" spans="1:27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47"/>
      <c r="Y22" s="47">
        <v>1</v>
      </c>
      <c r="Z22" s="47">
        <f>IF(C27="Юон",1,0)</f>
        <v>0</v>
      </c>
      <c r="AA22" s="47"/>
    </row>
    <row r="23" spans="1:27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47"/>
      <c r="Y23" s="47">
        <v>2</v>
      </c>
      <c r="Z23" s="47">
        <f>IF(G27="Серов",1,0)</f>
        <v>0</v>
      </c>
      <c r="AA23" s="47"/>
    </row>
    <row r="24" spans="1:27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47"/>
      <c r="Y24" s="47">
        <v>3</v>
      </c>
      <c r="Z24" s="47">
        <f>IF(L27="Суриков",1,0)</f>
        <v>0</v>
      </c>
      <c r="AA24" s="47"/>
    </row>
    <row r="25" spans="1:27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47"/>
      <c r="Y25" s="47">
        <v>4</v>
      </c>
      <c r="Z25" s="47">
        <f>IF(Q27="Левитан",1,0)</f>
        <v>0</v>
      </c>
      <c r="AA25" s="47"/>
    </row>
    <row r="26" spans="1:27" ht="14.25" customHeight="1" thickBot="1" x14ac:dyDescent="0.35">
      <c r="X26" s="47"/>
      <c r="Y26" s="47">
        <v>5</v>
      </c>
      <c r="Z26" s="47">
        <f>IF(U27="Пластов",1,0)</f>
        <v>0</v>
      </c>
      <c r="AA26" s="47"/>
    </row>
    <row r="27" spans="1:27" ht="20.25" thickTop="1" thickBot="1" x14ac:dyDescent="0.35">
      <c r="B27" s="46"/>
      <c r="C27" s="57"/>
      <c r="D27" s="46"/>
      <c r="F27" s="46"/>
      <c r="G27" s="57"/>
      <c r="H27" s="46"/>
      <c r="J27" s="11"/>
      <c r="K27" s="46"/>
      <c r="L27" s="134"/>
      <c r="M27" s="135"/>
      <c r="N27" s="44"/>
      <c r="P27" s="46"/>
      <c r="Q27" s="134"/>
      <c r="R27" s="135"/>
      <c r="T27" s="46"/>
      <c r="U27" s="134"/>
      <c r="V27" s="135"/>
      <c r="X27" s="47"/>
      <c r="Y27" s="47"/>
      <c r="Z27" s="47">
        <f>SUM(Z22:Z26)</f>
        <v>0</v>
      </c>
      <c r="AA27" s="47"/>
    </row>
    <row r="28" spans="1:27" ht="19.5" thickTop="1" x14ac:dyDescent="0.3">
      <c r="X28" s="47"/>
      <c r="Y28" s="47"/>
      <c r="Z28" s="47"/>
      <c r="AA28" s="47"/>
    </row>
    <row r="29" spans="1:27" ht="23.25" x14ac:dyDescent="0.35">
      <c r="G29" s="132" t="str">
        <f>IF(Z27=5,"Отлично! Молодчина!",(IF(Z27=4,"Хорошо! Будь внимательнее!",IF(Z27=3,"Подумай еще!","Повтори!"))))</f>
        <v>Повтори!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</sheetData>
  <sheetProtection password="CC3D" sheet="1" objects="1" scenarios="1" selectLockedCells="1"/>
  <mergeCells count="22">
    <mergeCell ref="F4:R4"/>
    <mergeCell ref="B12:C12"/>
    <mergeCell ref="B13:C13"/>
    <mergeCell ref="B14:C14"/>
    <mergeCell ref="F12:H12"/>
    <mergeCell ref="F13:H13"/>
    <mergeCell ref="F14:H14"/>
    <mergeCell ref="J12:K12"/>
    <mergeCell ref="J13:K13"/>
    <mergeCell ref="J14:K14"/>
    <mergeCell ref="T12:U12"/>
    <mergeCell ref="T13:U13"/>
    <mergeCell ref="T14:U14"/>
    <mergeCell ref="P12:R12"/>
    <mergeCell ref="P13:R13"/>
    <mergeCell ref="P14:R14"/>
    <mergeCell ref="G29:Q29"/>
    <mergeCell ref="G16:P16"/>
    <mergeCell ref="Q27:R27"/>
    <mergeCell ref="U27:V27"/>
    <mergeCell ref="L27:M27"/>
    <mergeCell ref="E18:S1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AK29"/>
  <sheetViews>
    <sheetView workbookViewId="0">
      <selection activeCell="K5" sqref="K5"/>
    </sheetView>
  </sheetViews>
  <sheetFormatPr defaultColWidth="5.42578125" defaultRowHeight="18.75" x14ac:dyDescent="0.3"/>
  <cols>
    <col min="1" max="16384" width="5.42578125" style="16"/>
  </cols>
  <sheetData>
    <row r="2" spans="2:37" x14ac:dyDescent="0.3">
      <c r="AF2" s="15"/>
      <c r="AG2" s="15"/>
      <c r="AJ2" s="43"/>
      <c r="AK2" s="43"/>
    </row>
    <row r="3" spans="2:37" ht="19.5" thickBot="1" x14ac:dyDescent="0.35">
      <c r="AF3" s="15"/>
      <c r="AG3" s="15"/>
      <c r="AJ3" s="43"/>
      <c r="AK3" s="43"/>
    </row>
    <row r="4" spans="2:37" ht="20.25" thickTop="1" thickBot="1" x14ac:dyDescent="0.35">
      <c r="B4" s="21" t="s">
        <v>26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1" t="s">
        <v>38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48"/>
      <c r="AF4" s="15"/>
      <c r="AG4" s="15"/>
      <c r="AJ4" s="43"/>
      <c r="AK4" s="43"/>
    </row>
    <row r="5" spans="2:37" ht="20.25" thickTop="1" thickBot="1" x14ac:dyDescent="0.35">
      <c r="B5" s="24"/>
      <c r="C5" s="17"/>
      <c r="D5" s="17"/>
      <c r="E5" s="17"/>
      <c r="F5" s="17" t="s">
        <v>28</v>
      </c>
      <c r="G5" s="17"/>
      <c r="H5" s="17"/>
      <c r="I5" s="17"/>
      <c r="J5" s="17"/>
      <c r="K5" s="18"/>
      <c r="L5" s="17"/>
      <c r="M5" s="17"/>
      <c r="N5" s="17"/>
      <c r="O5" s="25"/>
      <c r="P5" s="24"/>
      <c r="Q5" s="17"/>
      <c r="R5" s="17"/>
      <c r="S5" s="17"/>
      <c r="T5" s="17"/>
      <c r="U5" s="17" t="s">
        <v>28</v>
      </c>
      <c r="V5" s="17"/>
      <c r="W5" s="17"/>
      <c r="X5" s="17"/>
      <c r="Y5" s="17"/>
      <c r="Z5" s="18"/>
      <c r="AA5" s="17"/>
      <c r="AB5" s="17"/>
      <c r="AC5" s="17"/>
      <c r="AD5" s="28"/>
      <c r="AF5" s="15"/>
      <c r="AG5" s="15"/>
      <c r="AJ5" s="43"/>
      <c r="AK5" s="43"/>
    </row>
    <row r="6" spans="2:37" ht="19.5" thickBot="1" x14ac:dyDescent="0.35">
      <c r="B6" s="24"/>
      <c r="C6" s="17"/>
      <c r="D6" s="17"/>
      <c r="E6" s="17"/>
      <c r="F6" s="17" t="s">
        <v>29</v>
      </c>
      <c r="G6" s="17"/>
      <c r="H6" s="17"/>
      <c r="I6" s="17"/>
      <c r="J6" s="17"/>
      <c r="K6" s="19"/>
      <c r="L6" s="17"/>
      <c r="M6" s="17"/>
      <c r="N6" s="17"/>
      <c r="O6" s="25"/>
      <c r="P6" s="24"/>
      <c r="Q6" s="17"/>
      <c r="R6" s="17"/>
      <c r="S6" s="17"/>
      <c r="T6" s="17"/>
      <c r="U6" s="17" t="s">
        <v>32</v>
      </c>
      <c r="V6" s="17"/>
      <c r="W6" s="17"/>
      <c r="X6" s="17"/>
      <c r="Y6" s="17"/>
      <c r="Z6" s="19"/>
      <c r="AA6" s="17"/>
      <c r="AB6" s="17"/>
      <c r="AC6" s="17"/>
      <c r="AD6" s="28"/>
      <c r="AF6" s="15"/>
      <c r="AG6" s="15"/>
      <c r="AJ6" s="43"/>
      <c r="AK6" s="43"/>
    </row>
    <row r="7" spans="2:37" ht="19.5" thickBot="1" x14ac:dyDescent="0.35">
      <c r="B7" s="24"/>
      <c r="C7" s="17"/>
      <c r="D7" s="17"/>
      <c r="E7" s="17"/>
      <c r="F7" s="17" t="s">
        <v>30</v>
      </c>
      <c r="G7" s="17"/>
      <c r="H7" s="17"/>
      <c r="I7" s="17"/>
      <c r="J7" s="17"/>
      <c r="K7" s="20"/>
      <c r="L7" s="17"/>
      <c r="M7" s="17"/>
      <c r="N7" s="17"/>
      <c r="O7" s="25"/>
      <c r="P7" s="24"/>
      <c r="Q7" s="17"/>
      <c r="R7" s="17"/>
      <c r="S7" s="17"/>
      <c r="T7" s="17"/>
      <c r="U7" s="17" t="s">
        <v>31</v>
      </c>
      <c r="V7" s="17"/>
      <c r="W7" s="17"/>
      <c r="X7" s="17"/>
      <c r="Y7" s="17"/>
      <c r="Z7" s="20"/>
      <c r="AA7" s="17"/>
      <c r="AB7" s="17"/>
      <c r="AC7" s="17"/>
      <c r="AD7" s="28"/>
      <c r="AF7" s="15"/>
      <c r="AG7" s="15"/>
      <c r="AJ7" s="43"/>
      <c r="AK7" s="43"/>
    </row>
    <row r="8" spans="2:37" ht="20.25" thickTop="1" x14ac:dyDescent="0.35">
      <c r="B8" s="33"/>
      <c r="C8" s="34"/>
      <c r="D8" s="34"/>
      <c r="E8" s="34"/>
      <c r="F8" s="34"/>
      <c r="G8" s="34"/>
      <c r="H8" s="34"/>
      <c r="I8" s="34"/>
      <c r="J8" s="34"/>
      <c r="K8" s="34"/>
      <c r="L8" s="41"/>
      <c r="M8" s="153" t="str">
        <f>IF(Оценочный!C9=3,"Молодец!",IF(Оценочный!C9=2,"Подумай!",0))</f>
        <v>Подумай!</v>
      </c>
      <c r="N8" s="153"/>
      <c r="O8" s="154"/>
      <c r="P8" s="33"/>
      <c r="Q8" s="34"/>
      <c r="R8" s="34"/>
      <c r="S8" s="34"/>
      <c r="T8" s="34"/>
      <c r="U8" s="34"/>
      <c r="V8" s="34"/>
      <c r="W8" s="34"/>
      <c r="X8" s="34"/>
      <c r="Y8" s="34"/>
      <c r="Z8" s="34"/>
      <c r="AA8" s="41"/>
      <c r="AB8" s="153" t="str">
        <f>IF(Оценочный!F9=3,"Справился!",(IF(Оценочный!F9=2,"Подумай!",0)))</f>
        <v>Подумай!</v>
      </c>
      <c r="AC8" s="153"/>
      <c r="AD8" s="154"/>
      <c r="AF8" s="15"/>
      <c r="AG8" s="15"/>
      <c r="AJ8" s="43"/>
      <c r="AK8" s="43"/>
    </row>
    <row r="9" spans="2:37" ht="19.5" thickBot="1" x14ac:dyDescent="0.35">
      <c r="B9" s="35" t="s">
        <v>27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35" t="s">
        <v>39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49"/>
      <c r="AF9" s="15"/>
      <c r="AG9" s="15"/>
      <c r="AJ9" s="43"/>
      <c r="AK9" s="43"/>
    </row>
    <row r="10" spans="2:37" ht="20.25" thickTop="1" thickBot="1" x14ac:dyDescent="0.35">
      <c r="B10" s="24"/>
      <c r="C10" s="17"/>
      <c r="D10" s="17"/>
      <c r="E10" s="17"/>
      <c r="F10" s="17" t="s">
        <v>31</v>
      </c>
      <c r="G10" s="17"/>
      <c r="H10" s="17"/>
      <c r="I10" s="17"/>
      <c r="J10" s="17"/>
      <c r="K10" s="18"/>
      <c r="L10" s="17"/>
      <c r="M10" s="17"/>
      <c r="N10" s="17"/>
      <c r="O10" s="25"/>
      <c r="P10" s="24"/>
      <c r="Q10" s="17"/>
      <c r="R10" s="17"/>
      <c r="S10" s="17"/>
      <c r="T10" s="17"/>
      <c r="U10" s="17" t="s">
        <v>30</v>
      </c>
      <c r="V10" s="17"/>
      <c r="W10" s="17"/>
      <c r="X10" s="17"/>
      <c r="Y10" s="17"/>
      <c r="Z10" s="18"/>
      <c r="AA10" s="17"/>
      <c r="AB10" s="17"/>
      <c r="AC10" s="17"/>
      <c r="AD10" s="28"/>
      <c r="AF10" s="15"/>
      <c r="AG10" s="15"/>
      <c r="AJ10" s="43"/>
      <c r="AK10" s="43"/>
    </row>
    <row r="11" spans="2:37" ht="19.5" thickBot="1" x14ac:dyDescent="0.35">
      <c r="B11" s="24"/>
      <c r="C11" s="17"/>
      <c r="D11" s="17"/>
      <c r="E11" s="17"/>
      <c r="F11" s="17" t="s">
        <v>32</v>
      </c>
      <c r="G11" s="17"/>
      <c r="H11" s="17"/>
      <c r="I11" s="17"/>
      <c r="J11" s="17"/>
      <c r="K11" s="19"/>
      <c r="L11" s="17"/>
      <c r="M11" s="17"/>
      <c r="N11" s="17"/>
      <c r="O11" s="25"/>
      <c r="P11" s="24"/>
      <c r="Q11" s="17"/>
      <c r="R11" s="17"/>
      <c r="S11" s="17"/>
      <c r="T11" s="17"/>
      <c r="U11" s="17" t="s">
        <v>34</v>
      </c>
      <c r="V11" s="17"/>
      <c r="W11" s="17"/>
      <c r="X11" s="17"/>
      <c r="Y11" s="17"/>
      <c r="Z11" s="19"/>
      <c r="AA11" s="17"/>
      <c r="AB11" s="17"/>
      <c r="AC11" s="17"/>
      <c r="AD11" s="28"/>
      <c r="AF11" s="15"/>
      <c r="AG11" s="15"/>
      <c r="AH11" s="15"/>
      <c r="AJ11" s="43"/>
      <c r="AK11" s="43"/>
    </row>
    <row r="12" spans="2:37" ht="19.5" thickBot="1" x14ac:dyDescent="0.35">
      <c r="B12" s="24"/>
      <c r="C12" s="17"/>
      <c r="D12" s="17"/>
      <c r="E12" s="17"/>
      <c r="F12" s="17" t="s">
        <v>33</v>
      </c>
      <c r="G12" s="17"/>
      <c r="H12" s="17"/>
      <c r="I12" s="17"/>
      <c r="J12" s="17"/>
      <c r="K12" s="20"/>
      <c r="L12" s="17"/>
      <c r="M12" s="17"/>
      <c r="N12" s="17"/>
      <c r="O12" s="25"/>
      <c r="P12" s="24"/>
      <c r="Q12" s="17"/>
      <c r="R12" s="17"/>
      <c r="S12" s="17"/>
      <c r="T12" s="17"/>
      <c r="U12" s="17" t="s">
        <v>35</v>
      </c>
      <c r="V12" s="17"/>
      <c r="W12" s="17"/>
      <c r="X12" s="17"/>
      <c r="Y12" s="17"/>
      <c r="Z12" s="20"/>
      <c r="AA12" s="17"/>
      <c r="AB12" s="17"/>
      <c r="AC12" s="17"/>
      <c r="AD12" s="28"/>
      <c r="AF12" s="15"/>
      <c r="AG12" s="15"/>
      <c r="AJ12" s="43"/>
      <c r="AK12" s="43"/>
    </row>
    <row r="13" spans="2:37" ht="20.25" thickTop="1" x14ac:dyDescent="0.35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41"/>
      <c r="M13" s="153" t="str">
        <f>IF(Оценочный!C13=3,"Отлично!",(IF(Оценочный!C13=2,"Подумай!",0)))</f>
        <v>Подумай!</v>
      </c>
      <c r="N13" s="153"/>
      <c r="O13" s="154"/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1"/>
      <c r="AB13" s="153" t="str">
        <f>IF(Оценочный!F13=3,"Молодец!",(IF(Оценочный!F13=2,"Подумай!",0)))</f>
        <v>Подумай!</v>
      </c>
      <c r="AC13" s="153"/>
      <c r="AD13" s="154"/>
      <c r="AF13" s="15"/>
      <c r="AG13" s="15"/>
      <c r="AJ13" s="43"/>
      <c r="AK13" s="43"/>
    </row>
    <row r="14" spans="2:37" ht="19.5" thickBot="1" x14ac:dyDescent="0.35">
      <c r="B14" s="35" t="s">
        <v>37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5" t="s">
        <v>36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49"/>
      <c r="AF14" s="15"/>
      <c r="AG14" s="15"/>
      <c r="AJ14" s="43"/>
      <c r="AK14" s="43"/>
    </row>
    <row r="15" spans="2:37" ht="20.25" thickTop="1" thickBot="1" x14ac:dyDescent="0.35">
      <c r="B15" s="24"/>
      <c r="C15" s="17"/>
      <c r="D15" s="17"/>
      <c r="E15" s="17"/>
      <c r="F15" s="17" t="s">
        <v>31</v>
      </c>
      <c r="G15" s="17"/>
      <c r="H15" s="17"/>
      <c r="I15" s="17"/>
      <c r="J15" s="17"/>
      <c r="K15" s="18"/>
      <c r="L15" s="17"/>
      <c r="M15" s="17"/>
      <c r="N15" s="17"/>
      <c r="O15" s="25"/>
      <c r="P15" s="24"/>
      <c r="Q15" s="17"/>
      <c r="R15" s="17"/>
      <c r="S15" s="17"/>
      <c r="T15" s="17"/>
      <c r="U15" s="17" t="s">
        <v>32</v>
      </c>
      <c r="V15" s="17"/>
      <c r="W15" s="17"/>
      <c r="X15" s="17"/>
      <c r="Y15" s="17"/>
      <c r="Z15" s="18"/>
      <c r="AA15" s="17"/>
      <c r="AB15" s="17"/>
      <c r="AC15" s="17"/>
      <c r="AD15" s="28"/>
      <c r="AF15" s="15"/>
      <c r="AG15" s="15"/>
      <c r="AJ15" s="43"/>
      <c r="AK15" s="43"/>
    </row>
    <row r="16" spans="2:37" ht="19.5" thickBot="1" x14ac:dyDescent="0.35">
      <c r="B16" s="24"/>
      <c r="C16" s="17"/>
      <c r="D16" s="17"/>
      <c r="E16" s="17"/>
      <c r="F16" s="17" t="s">
        <v>35</v>
      </c>
      <c r="G16" s="17"/>
      <c r="H16" s="17"/>
      <c r="I16" s="17"/>
      <c r="J16" s="17"/>
      <c r="K16" s="19"/>
      <c r="L16" s="17"/>
      <c r="M16" s="17"/>
      <c r="N16" s="17"/>
      <c r="O16" s="25"/>
      <c r="P16" s="24"/>
      <c r="Q16" s="17"/>
      <c r="R16" s="17"/>
      <c r="S16" s="17"/>
      <c r="T16" s="17"/>
      <c r="U16" s="17" t="s">
        <v>28</v>
      </c>
      <c r="V16" s="17"/>
      <c r="W16" s="17"/>
      <c r="X16" s="17"/>
      <c r="Y16" s="17"/>
      <c r="Z16" s="19"/>
      <c r="AA16" s="17"/>
      <c r="AB16" s="17"/>
      <c r="AC16" s="17"/>
      <c r="AD16" s="28"/>
      <c r="AF16" s="15"/>
      <c r="AG16" s="15"/>
      <c r="AJ16" s="43"/>
      <c r="AK16" s="43"/>
    </row>
    <row r="17" spans="2:37" ht="19.5" thickBot="1" x14ac:dyDescent="0.35">
      <c r="B17" s="24"/>
      <c r="C17" s="17"/>
      <c r="D17" s="17"/>
      <c r="E17" s="17"/>
      <c r="F17" s="17" t="s">
        <v>33</v>
      </c>
      <c r="G17" s="17"/>
      <c r="H17" s="17"/>
      <c r="I17" s="17"/>
      <c r="J17" s="17"/>
      <c r="K17" s="20"/>
      <c r="L17" s="17"/>
      <c r="M17" s="17"/>
      <c r="N17" s="17"/>
      <c r="O17" s="25"/>
      <c r="P17" s="24"/>
      <c r="Q17" s="17"/>
      <c r="R17" s="17"/>
      <c r="S17" s="17"/>
      <c r="T17" s="17"/>
      <c r="U17" s="17" t="s">
        <v>35</v>
      </c>
      <c r="V17" s="17"/>
      <c r="W17" s="17"/>
      <c r="X17" s="17"/>
      <c r="Y17" s="17"/>
      <c r="Z17" s="20"/>
      <c r="AA17" s="17"/>
      <c r="AB17" s="17"/>
      <c r="AC17" s="17"/>
      <c r="AD17" s="28"/>
      <c r="AF17" s="15"/>
      <c r="AG17" s="15"/>
      <c r="AJ17" s="43"/>
      <c r="AK17" s="43"/>
    </row>
    <row r="18" spans="2:37" ht="20.25" thickTop="1" x14ac:dyDescent="0.3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41"/>
      <c r="M18" s="153" t="str">
        <f>IF(Оценочный!C17=3,"Отлично!",(IF(Оценочный!C17=2,"Подумай!",0)))</f>
        <v>Подумай!</v>
      </c>
      <c r="N18" s="153"/>
      <c r="O18" s="154"/>
      <c r="P18" s="33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1"/>
      <c r="AB18" s="153" t="str">
        <f>IF(Оценочный!F17=3,"Правильно!",(IF(Оценочный!F17=2,"Подумай",0)))</f>
        <v>Подумай</v>
      </c>
      <c r="AC18" s="153"/>
      <c r="AD18" s="154"/>
      <c r="AF18" s="15"/>
      <c r="AG18" s="15"/>
      <c r="AJ18" s="43"/>
      <c r="AK18" s="43"/>
    </row>
    <row r="19" spans="2:37" ht="19.5" thickBot="1" x14ac:dyDescent="0.35">
      <c r="B19" s="35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35" t="s">
        <v>42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49"/>
      <c r="AF19" s="15"/>
      <c r="AG19" s="15"/>
      <c r="AJ19" s="43"/>
      <c r="AK19" s="43"/>
    </row>
    <row r="20" spans="2:37" ht="20.25" thickTop="1" thickBot="1" x14ac:dyDescent="0.35">
      <c r="B20" s="24"/>
      <c r="C20" s="17"/>
      <c r="D20" s="17"/>
      <c r="E20" s="17"/>
      <c r="F20" s="17" t="s">
        <v>32</v>
      </c>
      <c r="G20" s="17"/>
      <c r="H20" s="17"/>
      <c r="I20" s="17"/>
      <c r="J20" s="17"/>
      <c r="K20" s="38"/>
      <c r="L20" s="17"/>
      <c r="M20" s="17"/>
      <c r="N20" s="17"/>
      <c r="O20" s="25"/>
      <c r="P20" s="24"/>
      <c r="Q20" s="17"/>
      <c r="R20" s="17"/>
      <c r="S20" s="17"/>
      <c r="T20" s="17"/>
      <c r="U20" s="17" t="s">
        <v>28</v>
      </c>
      <c r="V20" s="17"/>
      <c r="W20" s="17"/>
      <c r="X20" s="17"/>
      <c r="Y20" s="17"/>
      <c r="Z20" s="38"/>
      <c r="AA20" s="17"/>
      <c r="AB20" s="17"/>
      <c r="AC20" s="17"/>
      <c r="AD20" s="28"/>
      <c r="AF20" s="15"/>
      <c r="AG20" s="15"/>
      <c r="AJ20" s="43"/>
      <c r="AK20" s="43"/>
    </row>
    <row r="21" spans="2:37" ht="19.5" thickBot="1" x14ac:dyDescent="0.35">
      <c r="B21" s="24"/>
      <c r="C21" s="17"/>
      <c r="D21" s="17"/>
      <c r="E21" s="17"/>
      <c r="F21" s="17" t="s">
        <v>31</v>
      </c>
      <c r="G21" s="17"/>
      <c r="H21" s="17"/>
      <c r="I21" s="17"/>
      <c r="J21" s="17"/>
      <c r="K21" s="39"/>
      <c r="L21" s="17"/>
      <c r="M21" s="17"/>
      <c r="N21" s="17"/>
      <c r="O21" s="25"/>
      <c r="P21" s="24"/>
      <c r="Q21" s="17"/>
      <c r="R21" s="17"/>
      <c r="S21" s="17"/>
      <c r="T21" s="17"/>
      <c r="U21" s="17" t="s">
        <v>31</v>
      </c>
      <c r="V21" s="17"/>
      <c r="W21" s="17"/>
      <c r="X21" s="17"/>
      <c r="Y21" s="17"/>
      <c r="Z21" s="39"/>
      <c r="AA21" s="17"/>
      <c r="AB21" s="17"/>
      <c r="AC21" s="17"/>
      <c r="AD21" s="28"/>
      <c r="AF21" s="15"/>
      <c r="AG21" s="15"/>
      <c r="AJ21" s="43"/>
      <c r="AK21" s="43"/>
    </row>
    <row r="22" spans="2:37" ht="19.5" thickBot="1" x14ac:dyDescent="0.35">
      <c r="B22" s="24"/>
      <c r="C22" s="17"/>
      <c r="D22" s="17"/>
      <c r="E22" s="17"/>
      <c r="F22" s="17" t="s">
        <v>30</v>
      </c>
      <c r="G22" s="17"/>
      <c r="H22" s="17"/>
      <c r="I22" s="17"/>
      <c r="J22" s="17"/>
      <c r="K22" s="40"/>
      <c r="L22" s="17"/>
      <c r="M22" s="17"/>
      <c r="N22" s="17"/>
      <c r="O22" s="25"/>
      <c r="P22" s="24"/>
      <c r="Q22" s="17"/>
      <c r="R22" s="17"/>
      <c r="S22" s="17"/>
      <c r="T22" s="17"/>
      <c r="U22" s="17" t="s">
        <v>43</v>
      </c>
      <c r="V22" s="17"/>
      <c r="W22" s="17"/>
      <c r="X22" s="17"/>
      <c r="Y22" s="17"/>
      <c r="Z22" s="40"/>
      <c r="AA22" s="17"/>
      <c r="AB22" s="17"/>
      <c r="AC22" s="17"/>
      <c r="AD22" s="28"/>
      <c r="AF22" s="15"/>
      <c r="AG22" s="15"/>
      <c r="AJ22" s="43"/>
      <c r="AK22" s="43"/>
    </row>
    <row r="23" spans="2:37" ht="21" thickTop="1" thickBot="1" x14ac:dyDescent="0.4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41"/>
      <c r="M23" s="153" t="str">
        <f>IF(Оценочный!C21=3,"Молодчина!",(IF(Оценочный!C21=2,"Подумай!",0)))</f>
        <v>Подумай!</v>
      </c>
      <c r="N23" s="153"/>
      <c r="O23" s="154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53"/>
      <c r="AB23" s="157" t="str">
        <f>IF(Оценочный!F21=3,"Отлично!",(IF(Оценочный!F21=2,"Подумай!",0)))</f>
        <v>Подумай!</v>
      </c>
      <c r="AC23" s="157"/>
      <c r="AD23" s="158"/>
      <c r="AF23" s="15"/>
      <c r="AG23" s="15"/>
      <c r="AJ23" s="43"/>
      <c r="AK23" s="43"/>
    </row>
    <row r="24" spans="2:37" ht="20.25" thickTop="1" thickBot="1" x14ac:dyDescent="0.35">
      <c r="B24" s="26" t="s">
        <v>41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AF24" s="15"/>
      <c r="AG24" s="15"/>
      <c r="AJ24" s="43"/>
      <c r="AK24" s="43"/>
    </row>
    <row r="25" spans="2:37" ht="21.75" thickTop="1" thickBot="1" x14ac:dyDescent="0.35">
      <c r="B25" s="26"/>
      <c r="C25" s="27"/>
      <c r="D25" s="27"/>
      <c r="E25" s="27"/>
      <c r="F25" s="27" t="s">
        <v>32</v>
      </c>
      <c r="G25" s="27"/>
      <c r="H25" s="27"/>
      <c r="I25" s="27"/>
      <c r="J25" s="27"/>
      <c r="K25" s="38"/>
      <c r="L25" s="27"/>
      <c r="M25" s="27"/>
      <c r="N25" s="27"/>
      <c r="O25" s="28"/>
      <c r="R25" s="159" t="str">
        <f>IF(Оценочный!F23=27,"Отлично! Молодец! Ты справился!",(IF(Оценочный!F23&gt;=21,"Хорошо! Будь внимательнее!",IF(Оценочный!F23=16,"Подумай еще","Повтори!"))))</f>
        <v>Повтори!</v>
      </c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F25" s="15"/>
      <c r="AG25" s="15"/>
      <c r="AJ25" s="43"/>
      <c r="AK25" s="43"/>
    </row>
    <row r="26" spans="2:37" ht="19.5" thickBot="1" x14ac:dyDescent="0.35">
      <c r="B26" s="26"/>
      <c r="C26" s="27"/>
      <c r="D26" s="27"/>
      <c r="E26" s="27"/>
      <c r="F26" s="27" t="s">
        <v>35</v>
      </c>
      <c r="G26" s="27"/>
      <c r="H26" s="27"/>
      <c r="I26" s="27"/>
      <c r="J26" s="27"/>
      <c r="K26" s="39"/>
      <c r="L26" s="27"/>
      <c r="M26" s="27"/>
      <c r="N26" s="27"/>
      <c r="O26" s="28"/>
      <c r="AF26" s="15"/>
      <c r="AG26" s="15"/>
      <c r="AJ26" s="43"/>
      <c r="AK26" s="43"/>
    </row>
    <row r="27" spans="2:37" ht="26.25" thickBot="1" x14ac:dyDescent="0.4">
      <c r="B27" s="26"/>
      <c r="C27" s="27"/>
      <c r="D27" s="27"/>
      <c r="E27" s="27"/>
      <c r="F27" s="27" t="s">
        <v>30</v>
      </c>
      <c r="G27" s="27"/>
      <c r="H27" s="27"/>
      <c r="I27" s="27"/>
      <c r="J27" s="27"/>
      <c r="K27" s="40"/>
      <c r="L27" s="27"/>
      <c r="M27" s="27"/>
      <c r="N27" s="27"/>
      <c r="O27" s="28"/>
      <c r="S27" s="42"/>
      <c r="T27" s="56"/>
      <c r="U27" s="56"/>
      <c r="V27" s="56"/>
      <c r="W27" s="56"/>
      <c r="X27" s="56"/>
      <c r="Z27" s="55"/>
      <c r="AF27" s="15"/>
      <c r="AG27" s="15"/>
      <c r="AJ27" s="43"/>
      <c r="AK27" s="43"/>
    </row>
    <row r="28" spans="2:37" ht="21" thickTop="1" thickBot="1" x14ac:dyDescent="0.4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54"/>
      <c r="M28" s="155" t="str">
        <f>IF(Оценочный!C25=3,"Правильно!",(IF(Оценочный!C25=2,"Подумай!",0)))</f>
        <v>Подумай!</v>
      </c>
      <c r="N28" s="155"/>
      <c r="O28" s="156"/>
      <c r="AF28" s="15"/>
      <c r="AG28" s="15"/>
      <c r="AJ28" s="43"/>
      <c r="AK28" s="43"/>
    </row>
    <row r="29" spans="2:37" ht="19.5" thickTop="1" x14ac:dyDescent="0.3"/>
  </sheetData>
  <sheetProtection password="CC3D" sheet="1" objects="1" scenarios="1" selectLockedCells="1"/>
  <mergeCells count="10">
    <mergeCell ref="AB13:AD13"/>
    <mergeCell ref="AB8:AD8"/>
    <mergeCell ref="M28:O28"/>
    <mergeCell ref="M23:O23"/>
    <mergeCell ref="M18:O18"/>
    <mergeCell ref="M13:O13"/>
    <mergeCell ref="M8:O8"/>
    <mergeCell ref="AB23:AD23"/>
    <mergeCell ref="AB18:AD18"/>
    <mergeCell ref="R25:AB2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6:F28"/>
  <sheetViews>
    <sheetView workbookViewId="0">
      <selection activeCell="U48" sqref="U48"/>
    </sheetView>
  </sheetViews>
  <sheetFormatPr defaultRowHeight="15" x14ac:dyDescent="0.25"/>
  <cols>
    <col min="1" max="16384" width="9.140625" style="50"/>
  </cols>
  <sheetData>
    <row r="6" spans="2:6" x14ac:dyDescent="0.25">
      <c r="B6" s="51">
        <v>1</v>
      </c>
      <c r="C6" s="51">
        <f>IF(жанры!K5="",1,0)</f>
        <v>1</v>
      </c>
      <c r="E6" s="51">
        <v>1</v>
      </c>
      <c r="F6" s="51">
        <f>IF(жанры!Z5=":)",1,0)</f>
        <v>0</v>
      </c>
    </row>
    <row r="7" spans="2:6" x14ac:dyDescent="0.25">
      <c r="B7" s="51">
        <v>2</v>
      </c>
      <c r="C7" s="51">
        <f>IF(жанры!K6=":)",1,0)</f>
        <v>0</v>
      </c>
      <c r="E7" s="51">
        <v>2</v>
      </c>
      <c r="F7" s="51">
        <f>IF(жанры!Z6="",1,0)</f>
        <v>1</v>
      </c>
    </row>
    <row r="8" spans="2:6" x14ac:dyDescent="0.25">
      <c r="B8" s="51">
        <v>3</v>
      </c>
      <c r="C8" s="51">
        <f>IF(жанры!K7="",1,0)</f>
        <v>1</v>
      </c>
      <c r="E8" s="51">
        <v>3</v>
      </c>
      <c r="F8" s="51">
        <f>IF(жанры!Z7="",1,0)</f>
        <v>1</v>
      </c>
    </row>
    <row r="9" spans="2:6" x14ac:dyDescent="0.25">
      <c r="C9" s="50">
        <f>SUM(C6:C8)</f>
        <v>2</v>
      </c>
      <c r="F9" s="50">
        <f>SUM(F6:F8)</f>
        <v>2</v>
      </c>
    </row>
    <row r="10" spans="2:6" x14ac:dyDescent="0.25">
      <c r="B10" s="51">
        <v>1</v>
      </c>
      <c r="C10" s="51">
        <f>IF(жанры!K10=":)",1,0)</f>
        <v>0</v>
      </c>
      <c r="E10" s="51">
        <v>1</v>
      </c>
      <c r="F10" s="51">
        <f>IF(жанры!Z10="",1,0)</f>
        <v>1</v>
      </c>
    </row>
    <row r="11" spans="2:6" x14ac:dyDescent="0.25">
      <c r="B11" s="51">
        <v>2</v>
      </c>
      <c r="C11" s="51">
        <f>IF(жанры!K11="",1,0)</f>
        <v>1</v>
      </c>
      <c r="E11" s="51">
        <v>2</v>
      </c>
      <c r="F11" s="51">
        <f>IF(жанры!Z11=":)",1,0)</f>
        <v>0</v>
      </c>
    </row>
    <row r="12" spans="2:6" x14ac:dyDescent="0.25">
      <c r="B12" s="51">
        <v>3</v>
      </c>
      <c r="C12" s="51">
        <f>IF(жанры!K12="",1,0)</f>
        <v>1</v>
      </c>
      <c r="E12" s="51">
        <v>3</v>
      </c>
      <c r="F12" s="51">
        <f>IF(жанры!Z12="",1,0)</f>
        <v>1</v>
      </c>
    </row>
    <row r="13" spans="2:6" x14ac:dyDescent="0.25">
      <c r="C13" s="50">
        <f>SUM(C10:C12)</f>
        <v>2</v>
      </c>
      <c r="F13" s="50">
        <f>SUM(F10:F12)</f>
        <v>2</v>
      </c>
    </row>
    <row r="14" spans="2:6" x14ac:dyDescent="0.25">
      <c r="B14" s="51">
        <v>1</v>
      </c>
      <c r="C14" s="51">
        <f>IF(жанры!K15="",1,0)</f>
        <v>1</v>
      </c>
      <c r="E14" s="51">
        <v>1</v>
      </c>
      <c r="F14" s="51">
        <f>IF(жанры!Z15=":)",1,0)</f>
        <v>0</v>
      </c>
    </row>
    <row r="15" spans="2:6" x14ac:dyDescent="0.25">
      <c r="B15" s="51">
        <v>2</v>
      </c>
      <c r="C15" s="51">
        <f>IF(жанры!K16="",1,0)</f>
        <v>1</v>
      </c>
      <c r="E15" s="51">
        <v>2</v>
      </c>
      <c r="F15" s="51">
        <f>IF(жанры!Z16="",1,0)</f>
        <v>1</v>
      </c>
    </row>
    <row r="16" spans="2:6" x14ac:dyDescent="0.25">
      <c r="B16" s="51">
        <v>3</v>
      </c>
      <c r="C16" s="51">
        <f>IF(жанры!K17=":)",1,0)</f>
        <v>0</v>
      </c>
      <c r="E16" s="51">
        <v>3</v>
      </c>
      <c r="F16" s="51">
        <f>IF(жанры!Z17="",1,0)</f>
        <v>1</v>
      </c>
    </row>
    <row r="17" spans="2:6" x14ac:dyDescent="0.25">
      <c r="C17" s="50">
        <f>SUM(C14:C16)</f>
        <v>2</v>
      </c>
      <c r="F17" s="50">
        <f>SUM(F14:F16)</f>
        <v>2</v>
      </c>
    </row>
    <row r="18" spans="2:6" x14ac:dyDescent="0.25">
      <c r="B18" s="51">
        <v>1</v>
      </c>
      <c r="C18" s="51">
        <f>IF(жанры!K20="",1,0)</f>
        <v>1</v>
      </c>
      <c r="E18" s="51">
        <v>1</v>
      </c>
      <c r="F18" s="51">
        <f>IF(жанры!Z20="",1,0)</f>
        <v>1</v>
      </c>
    </row>
    <row r="19" spans="2:6" x14ac:dyDescent="0.25">
      <c r="B19" s="51">
        <v>2</v>
      </c>
      <c r="C19" s="51">
        <f>IF(жанры!K21="",1,0)</f>
        <v>1</v>
      </c>
      <c r="E19" s="51">
        <v>2</v>
      </c>
      <c r="F19" s="51">
        <f>IF(жанры!Z21="",1,0)</f>
        <v>1</v>
      </c>
    </row>
    <row r="20" spans="2:6" x14ac:dyDescent="0.25">
      <c r="B20" s="51">
        <v>3</v>
      </c>
      <c r="C20" s="51">
        <f>IF(жанры!K22=":)",1,0)</f>
        <v>0</v>
      </c>
      <c r="E20" s="51">
        <v>3</v>
      </c>
      <c r="F20" s="51">
        <f>IF(жанры!Z22=":)",1,0)</f>
        <v>0</v>
      </c>
    </row>
    <row r="21" spans="2:6" x14ac:dyDescent="0.25">
      <c r="C21" s="50">
        <f>SUM(C18:C20)</f>
        <v>2</v>
      </c>
      <c r="F21" s="50">
        <f>SUM(F18:F20)</f>
        <v>2</v>
      </c>
    </row>
    <row r="22" spans="2:6" x14ac:dyDescent="0.25">
      <c r="B22" s="51">
        <v>1</v>
      </c>
      <c r="C22" s="51">
        <f>IF(жанры!K25="",1,0)</f>
        <v>1</v>
      </c>
    </row>
    <row r="23" spans="2:6" x14ac:dyDescent="0.25">
      <c r="B23" s="51">
        <v>2</v>
      </c>
      <c r="C23" s="51">
        <f>IF(жанры!K26=":)",1,0)</f>
        <v>0</v>
      </c>
      <c r="E23" s="50" t="s">
        <v>44</v>
      </c>
      <c r="F23" s="50">
        <f>SUM(C6:C8,C10:C12,C14:C16,C18:C20,C22:C24,F6:F8,F10:F12,F14:F16,F18:F20)</f>
        <v>18</v>
      </c>
    </row>
    <row r="24" spans="2:6" x14ac:dyDescent="0.25">
      <c r="B24" s="51">
        <v>3</v>
      </c>
      <c r="C24" s="51">
        <f>IF(жанры!K27="",1,0)</f>
        <v>1</v>
      </c>
    </row>
    <row r="25" spans="2:6" x14ac:dyDescent="0.25">
      <c r="C25" s="50">
        <f>SUM(C22:C24)</f>
        <v>2</v>
      </c>
    </row>
    <row r="26" spans="2:6" x14ac:dyDescent="0.25">
      <c r="B26" s="52"/>
      <c r="C26" s="52"/>
    </row>
    <row r="27" spans="2:6" x14ac:dyDescent="0.25">
      <c r="B27" s="52"/>
      <c r="C27" s="52"/>
    </row>
    <row r="28" spans="2:6" x14ac:dyDescent="0.25">
      <c r="B28" s="52"/>
      <c r="C28" s="52"/>
    </row>
  </sheetData>
  <sheetProtection password="CF7A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E30"/>
  <sheetViews>
    <sheetView workbookViewId="0">
      <selection activeCell="L5" sqref="L5"/>
    </sheetView>
  </sheetViews>
  <sheetFormatPr defaultColWidth="4" defaultRowHeight="18.75" customHeight="1" x14ac:dyDescent="0.3"/>
  <cols>
    <col min="1" max="16384" width="4" style="7"/>
  </cols>
  <sheetData>
    <row r="1" spans="1:57" ht="18.75" customHeight="1" x14ac:dyDescent="0.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62"/>
      <c r="Q1" s="62"/>
      <c r="R1" s="63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</row>
    <row r="2" spans="1:57" ht="18.75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 t="s">
        <v>147</v>
      </c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</row>
    <row r="3" spans="1:57" ht="18.75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</row>
    <row r="4" spans="1:57" ht="18.75" customHeight="1" thickBot="1" x14ac:dyDescent="0.35">
      <c r="L4" s="70">
        <v>11</v>
      </c>
    </row>
    <row r="5" spans="1:57" ht="18.75" customHeight="1" thickTop="1" thickBot="1" x14ac:dyDescent="0.35">
      <c r="L5" s="58"/>
      <c r="AC5" s="61" t="s">
        <v>82</v>
      </c>
    </row>
    <row r="6" spans="1:57" ht="18.75" customHeight="1" thickBot="1" x14ac:dyDescent="0.35">
      <c r="L6" s="59"/>
      <c r="Y6" s="7" t="s">
        <v>70</v>
      </c>
    </row>
    <row r="7" spans="1:57" ht="18.75" customHeight="1" thickTop="1" thickBot="1" x14ac:dyDescent="0.35">
      <c r="J7" s="70">
        <v>1</v>
      </c>
      <c r="K7" s="67"/>
      <c r="L7" s="59"/>
      <c r="M7" s="68"/>
      <c r="N7" s="68"/>
      <c r="O7" s="68"/>
      <c r="P7" s="68"/>
      <c r="Q7" s="69"/>
      <c r="Y7" s="7" t="s">
        <v>71</v>
      </c>
    </row>
    <row r="8" spans="1:57" ht="18.75" customHeight="1" thickTop="1" thickBot="1" x14ac:dyDescent="0.35">
      <c r="J8" s="70">
        <v>10</v>
      </c>
      <c r="L8" s="59"/>
      <c r="Y8" s="7" t="s">
        <v>72</v>
      </c>
    </row>
    <row r="9" spans="1:57" ht="18.75" customHeight="1" thickTop="1" thickBot="1" x14ac:dyDescent="0.35">
      <c r="H9" s="70"/>
      <c r="I9" s="67"/>
      <c r="J9" s="58"/>
      <c r="K9" s="68"/>
      <c r="L9" s="59"/>
      <c r="M9" s="68"/>
      <c r="N9" s="68"/>
      <c r="O9" s="68"/>
      <c r="P9" s="69"/>
      <c r="Y9" s="7" t="s">
        <v>88</v>
      </c>
    </row>
    <row r="10" spans="1:57" ht="18.75" customHeight="1" thickTop="1" thickBot="1" x14ac:dyDescent="0.35">
      <c r="J10" s="59"/>
      <c r="L10" s="60"/>
      <c r="Y10" s="7" t="s">
        <v>73</v>
      </c>
    </row>
    <row r="11" spans="1:57" ht="18.75" customHeight="1" thickTop="1" thickBot="1" x14ac:dyDescent="0.35">
      <c r="E11" s="70">
        <v>3</v>
      </c>
      <c r="F11" s="67"/>
      <c r="G11" s="68"/>
      <c r="H11" s="68"/>
      <c r="I11" s="68"/>
      <c r="J11" s="59"/>
      <c r="M11" s="70">
        <v>12</v>
      </c>
      <c r="P11" s="70">
        <v>13</v>
      </c>
      <c r="Y11" s="7" t="s">
        <v>90</v>
      </c>
    </row>
    <row r="12" spans="1:57" ht="18.75" customHeight="1" thickTop="1" thickBot="1" x14ac:dyDescent="0.35">
      <c r="G12" s="70">
        <v>9</v>
      </c>
      <c r="J12" s="59"/>
      <c r="M12" s="58"/>
      <c r="P12" s="58"/>
      <c r="S12" s="70">
        <v>14</v>
      </c>
      <c r="Y12" s="7" t="s">
        <v>75</v>
      </c>
    </row>
    <row r="13" spans="1:57" ht="18.75" customHeight="1" thickTop="1" thickBot="1" x14ac:dyDescent="0.35">
      <c r="G13" s="58"/>
      <c r="I13" s="70">
        <v>4</v>
      </c>
      <c r="J13" s="59"/>
      <c r="K13" s="68"/>
      <c r="L13" s="68"/>
      <c r="M13" s="59"/>
      <c r="N13" s="69"/>
      <c r="P13" s="59"/>
      <c r="S13" s="58"/>
      <c r="Y13" s="7" t="s">
        <v>74</v>
      </c>
    </row>
    <row r="14" spans="1:57" ht="18.75" customHeight="1" thickTop="1" thickBot="1" x14ac:dyDescent="0.35">
      <c r="C14" s="70">
        <v>5</v>
      </c>
      <c r="D14" s="67"/>
      <c r="E14" s="68"/>
      <c r="F14" s="68"/>
      <c r="G14" s="59"/>
      <c r="H14" s="69"/>
      <c r="J14" s="59"/>
      <c r="M14" s="59"/>
      <c r="P14" s="59"/>
      <c r="S14" s="59"/>
      <c r="AC14" s="61" t="s">
        <v>83</v>
      </c>
    </row>
    <row r="15" spans="1:57" ht="18.75" customHeight="1" thickTop="1" thickBot="1" x14ac:dyDescent="0.35">
      <c r="G15" s="59"/>
      <c r="J15" s="59"/>
      <c r="K15" s="70">
        <v>6</v>
      </c>
      <c r="L15" s="67"/>
      <c r="M15" s="59"/>
      <c r="N15" s="68"/>
      <c r="O15" s="68"/>
      <c r="P15" s="59"/>
      <c r="S15" s="59"/>
      <c r="Y15" s="7" t="s">
        <v>76</v>
      </c>
    </row>
    <row r="16" spans="1:57" ht="18.75" customHeight="1" thickBot="1" x14ac:dyDescent="0.35">
      <c r="G16" s="59"/>
      <c r="J16" s="59"/>
      <c r="M16" s="59"/>
      <c r="P16" s="59"/>
      <c r="S16" s="59"/>
      <c r="Y16" s="7" t="s">
        <v>77</v>
      </c>
    </row>
    <row r="17" spans="1:44" ht="18.75" customHeight="1" thickTop="1" thickBot="1" x14ac:dyDescent="0.35">
      <c r="D17" s="70">
        <v>7</v>
      </c>
      <c r="E17" s="67"/>
      <c r="F17" s="68"/>
      <c r="G17" s="59"/>
      <c r="H17" s="68"/>
      <c r="I17" s="68"/>
      <c r="J17" s="60"/>
      <c r="K17" s="69"/>
      <c r="M17" s="59"/>
      <c r="P17" s="59"/>
      <c r="S17" s="59"/>
      <c r="Y17" s="7" t="s">
        <v>78</v>
      </c>
    </row>
    <row r="18" spans="1:44" ht="18.75" customHeight="1" thickTop="1" thickBot="1" x14ac:dyDescent="0.35">
      <c r="G18" s="59"/>
      <c r="M18" s="59"/>
      <c r="N18" s="70">
        <v>8</v>
      </c>
      <c r="O18" s="67"/>
      <c r="P18" s="60"/>
      <c r="Q18" s="68"/>
      <c r="R18" s="68"/>
      <c r="S18" s="59"/>
      <c r="T18" s="69"/>
      <c r="Y18" s="7" t="s">
        <v>79</v>
      </c>
    </row>
    <row r="19" spans="1:44" ht="18.75" customHeight="1" thickBot="1" x14ac:dyDescent="0.35">
      <c r="G19" s="60"/>
      <c r="M19" s="60"/>
      <c r="S19" s="60"/>
      <c r="Y19" s="7" t="s">
        <v>80</v>
      </c>
    </row>
    <row r="20" spans="1:44" ht="18.75" customHeight="1" thickTop="1" x14ac:dyDescent="0.3">
      <c r="Y20" s="7" t="s">
        <v>89</v>
      </c>
    </row>
    <row r="21" spans="1:44" ht="18.75" customHeight="1" x14ac:dyDescent="0.3">
      <c r="Y21" s="7" t="s">
        <v>81</v>
      </c>
    </row>
    <row r="22" spans="1:44" ht="18.7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 t="s">
        <v>84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44" ht="18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44" ht="18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44" ht="18.7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44" ht="18.7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44" ht="18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44" ht="18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44" ht="18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44" ht="18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sheetProtection password="CC3D" sheet="1" objects="1" scenarios="1" selectLockedCells="1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31"/>
  <sheetViews>
    <sheetView workbookViewId="0">
      <selection activeCell="AE25" sqref="AE25"/>
    </sheetView>
  </sheetViews>
  <sheetFormatPr defaultColWidth="4" defaultRowHeight="18.75" x14ac:dyDescent="0.3"/>
  <cols>
    <col min="1" max="18" width="4" style="7"/>
    <col min="19" max="19" width="4.7109375" style="7" bestFit="1" customWidth="1"/>
    <col min="20" max="41" width="4" style="7"/>
    <col min="42" max="42" width="8.5703125" style="7" bestFit="1" customWidth="1"/>
    <col min="43" max="16384" width="4" style="7"/>
  </cols>
  <sheetData>
    <row r="1" spans="1:62" ht="18.75" customHeight="1" x14ac:dyDescent="0.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62"/>
      <c r="Q1" s="62"/>
      <c r="R1" s="63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</row>
    <row r="2" spans="1:62" ht="18.75" customHeigh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2"/>
      <c r="Q2" s="62"/>
      <c r="R2" s="63" t="s">
        <v>85</v>
      </c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</row>
    <row r="3" spans="1:62" ht="18.75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</row>
    <row r="4" spans="1:62" ht="18.75" hidden="1" customHeight="1" thickBot="1" x14ac:dyDescent="0.35">
      <c r="L4" s="70">
        <v>11</v>
      </c>
    </row>
    <row r="5" spans="1:62" ht="18.75" hidden="1" customHeight="1" thickTop="1" thickBot="1" x14ac:dyDescent="0.35">
      <c r="L5" s="58" t="s">
        <v>45</v>
      </c>
      <c r="AC5" s="61" t="s">
        <v>82</v>
      </c>
      <c r="AO5" s="71">
        <v>1</v>
      </c>
      <c r="AP5" s="71">
        <f>IF(AND(Кроссворд!K7=Результат!K7,Кроссворд!L7=Результат!L7,Кроссворд!M7=Результат!M7,Кроссворд!N7=Результат!N7,Кроссворд!O7=Результат!O7,Кроссворд!P7=Результат!P7,Кроссворд!Q7=Результат!Q7),1,0)</f>
        <v>0</v>
      </c>
    </row>
    <row r="6" spans="1:62" ht="18.75" hidden="1" customHeight="1" thickBot="1" x14ac:dyDescent="0.35">
      <c r="L6" s="59" t="s">
        <v>46</v>
      </c>
      <c r="Y6" s="7" t="s">
        <v>70</v>
      </c>
      <c r="AO6" s="71">
        <v>2</v>
      </c>
      <c r="AP6" s="71">
        <f>IF(AND(Кроссворд!I9=Результат!I9,Кроссворд!J9=Результат!J9,Кроссворд!K9=Результат!K9,Кроссворд!L9=Результат!L9,Кроссворд!M9=Результат!M9,Кроссворд!N9=Результат!N9,Кроссворд!O9=Результат!O9,Кроссворд!P9=Результат!P9),1,0)</f>
        <v>0</v>
      </c>
    </row>
    <row r="7" spans="1:62" ht="18.75" hidden="1" customHeight="1" thickTop="1" thickBot="1" x14ac:dyDescent="0.35">
      <c r="J7" s="70">
        <v>1</v>
      </c>
      <c r="K7" s="67" t="s">
        <v>50</v>
      </c>
      <c r="L7" s="59" t="s">
        <v>47</v>
      </c>
      <c r="M7" s="68" t="s">
        <v>51</v>
      </c>
      <c r="N7" s="68" t="s">
        <v>45</v>
      </c>
      <c r="O7" s="68" t="s">
        <v>52</v>
      </c>
      <c r="P7" s="68" t="s">
        <v>53</v>
      </c>
      <c r="Q7" s="69" t="s">
        <v>47</v>
      </c>
      <c r="Y7" s="7" t="s">
        <v>71</v>
      </c>
      <c r="AO7" s="71">
        <v>3</v>
      </c>
      <c r="AP7" s="71">
        <f>IF(AND(Кроссворд!F11=Результат!F11,Кроссворд!G11=Результат!G11,Кроссворд!H11=Результат!H11,Кроссворд!I11=Результат!I11,Кроссворд!J11=Результат!J11),1,0)</f>
        <v>0</v>
      </c>
    </row>
    <row r="8" spans="1:62" ht="18.75" hidden="1" customHeight="1" thickTop="1" thickBot="1" x14ac:dyDescent="0.35">
      <c r="J8" s="70">
        <v>10</v>
      </c>
      <c r="L8" s="59" t="s">
        <v>48</v>
      </c>
      <c r="Y8" s="7" t="s">
        <v>72</v>
      </c>
      <c r="AO8" s="71">
        <v>4</v>
      </c>
      <c r="AP8" s="71">
        <f>IF(AND(Кроссворд!J13=Результат!J13,Кроссворд!K13=Результат!K13,Кроссворд!L13=Результат!L13,Кроссворд!M13=Результат!M13,Кроссворд!N13=Результат!N13),1,0)</f>
        <v>0</v>
      </c>
    </row>
    <row r="9" spans="1:62" ht="18.75" hidden="1" customHeight="1" thickTop="1" thickBot="1" x14ac:dyDescent="0.35">
      <c r="H9" s="70">
        <v>2</v>
      </c>
      <c r="I9" s="67" t="s">
        <v>54</v>
      </c>
      <c r="J9" s="58" t="s">
        <v>45</v>
      </c>
      <c r="K9" s="68" t="s">
        <v>46</v>
      </c>
      <c r="L9" s="59" t="s">
        <v>49</v>
      </c>
      <c r="M9" s="68" t="s">
        <v>50</v>
      </c>
      <c r="N9" s="68" t="s">
        <v>45</v>
      </c>
      <c r="O9" s="68" t="s">
        <v>55</v>
      </c>
      <c r="P9" s="69" t="s">
        <v>56</v>
      </c>
      <c r="Y9" s="7" t="s">
        <v>88</v>
      </c>
      <c r="AO9" s="71">
        <v>5</v>
      </c>
      <c r="AP9" s="71">
        <f>IF(AND(Кроссворд!D14=Результат!D14,Кроссворд!E14=Результат!E14,Кроссворд!F14=Результат!F14,Кроссворд!G14=Результат!G14,Кроссворд!H14=Результат!H14),1,0)</f>
        <v>0</v>
      </c>
    </row>
    <row r="10" spans="1:62" ht="18.75" hidden="1" customHeight="1" thickTop="1" thickBot="1" x14ac:dyDescent="0.35">
      <c r="J10" s="59" t="s">
        <v>55</v>
      </c>
      <c r="L10" s="60" t="s">
        <v>46</v>
      </c>
      <c r="Y10" s="7" t="s">
        <v>73</v>
      </c>
      <c r="AO10" s="71">
        <v>6</v>
      </c>
      <c r="AP10" s="71">
        <f>IF(AND(Кроссворд!L15=Кроссворд!L15,Кроссворд!M15=Результат!M15,Кроссворд!N15=Результат!N15,Кроссворд!O15=Результат!O15,Кроссворд!P15=Результат!P15),1,0)</f>
        <v>0</v>
      </c>
    </row>
    <row r="11" spans="1:62" ht="18.75" hidden="1" customHeight="1" thickTop="1" thickBot="1" x14ac:dyDescent="0.35">
      <c r="E11" s="70">
        <v>3</v>
      </c>
      <c r="F11" s="67" t="s">
        <v>59</v>
      </c>
      <c r="G11" s="68" t="s">
        <v>47</v>
      </c>
      <c r="H11" s="68" t="s">
        <v>52</v>
      </c>
      <c r="I11" s="68" t="s">
        <v>45</v>
      </c>
      <c r="J11" s="59" t="s">
        <v>57</v>
      </c>
      <c r="M11" s="70">
        <v>12</v>
      </c>
      <c r="P11" s="70">
        <v>13</v>
      </c>
      <c r="Y11" s="7" t="s">
        <v>90</v>
      </c>
      <c r="AO11" s="71">
        <v>7</v>
      </c>
      <c r="AP11" s="71">
        <f>IF(AND(Кроссворд!E17=Результат!E17,Кроссворд!F17=Результат!F17,Кроссворд!G17=Результат!G17,Кроссворд!H17=Результат!H17,Кроссворд!I17=Результат!I17,Кроссворд!J17=Результат!J17,Кроссворд!K17=Результат!K17),1,0)</f>
        <v>0</v>
      </c>
    </row>
    <row r="12" spans="1:62" ht="18.75" hidden="1" customHeight="1" thickTop="1" thickBot="1" x14ac:dyDescent="0.35">
      <c r="G12" s="70">
        <v>9</v>
      </c>
      <c r="J12" s="59" t="s">
        <v>58</v>
      </c>
      <c r="M12" s="58" t="s">
        <v>63</v>
      </c>
      <c r="P12" s="58" t="s">
        <v>57</v>
      </c>
      <c r="S12" s="70">
        <v>14</v>
      </c>
      <c r="Y12" s="7" t="s">
        <v>75</v>
      </c>
      <c r="AO12" s="71">
        <v>8</v>
      </c>
      <c r="AP12" s="71">
        <f>IF(AND(Кроссворд!O18=Результат!O18,Кроссворд!P18=Результат!P18,Кроссворд!Q18=Результат!Q18,Кроссворд!R18=Результат!R18,Кроссворд!S18=Результат!S18,Кроссворд!T18=Результат!T18),1,0)</f>
        <v>0</v>
      </c>
    </row>
    <row r="13" spans="1:62" ht="18.75" hidden="1" customHeight="1" thickTop="1" thickBot="1" x14ac:dyDescent="0.35">
      <c r="G13" s="58" t="s">
        <v>57</v>
      </c>
      <c r="I13" s="70">
        <v>4</v>
      </c>
      <c r="J13" s="59" t="s">
        <v>55</v>
      </c>
      <c r="K13" s="68" t="s">
        <v>62</v>
      </c>
      <c r="L13" s="68" t="s">
        <v>53</v>
      </c>
      <c r="M13" s="59" t="s">
        <v>49</v>
      </c>
      <c r="N13" s="69" t="s">
        <v>46</v>
      </c>
      <c r="P13" s="59" t="s">
        <v>58</v>
      </c>
      <c r="S13" s="58" t="s">
        <v>67</v>
      </c>
      <c r="Y13" s="7" t="s">
        <v>74</v>
      </c>
      <c r="AO13" s="71">
        <v>9</v>
      </c>
      <c r="AP13" s="71">
        <f>IF(AND(Кроссворд!G13=Результат!G13,Кроссворд!G14=Результат!G14,Кроссворд!G15=Результат!G15,Кроссворд!G16=Результат!G16,Кроссворд!G17=Результат!G17,Кроссворд!G18=Кроссворд!G18,Кроссворд!G19=Результат!G19),1,0)</f>
        <v>0</v>
      </c>
    </row>
    <row r="14" spans="1:62" ht="18.75" hidden="1" customHeight="1" thickTop="1" thickBot="1" x14ac:dyDescent="0.35">
      <c r="C14" s="70">
        <v>5</v>
      </c>
      <c r="D14" s="67" t="s">
        <v>60</v>
      </c>
      <c r="E14" s="68" t="s">
        <v>47</v>
      </c>
      <c r="F14" s="68" t="s">
        <v>61</v>
      </c>
      <c r="G14" s="59" t="s">
        <v>49</v>
      </c>
      <c r="H14" s="69" t="s">
        <v>57</v>
      </c>
      <c r="J14" s="59" t="s">
        <v>55</v>
      </c>
      <c r="M14" s="59" t="s">
        <v>53</v>
      </c>
      <c r="P14" s="59" t="s">
        <v>45</v>
      </c>
      <c r="S14" s="59" t="s">
        <v>53</v>
      </c>
      <c r="AC14" s="61" t="s">
        <v>83</v>
      </c>
      <c r="AO14" s="71">
        <v>10</v>
      </c>
      <c r="AP14" s="71">
        <f>IF(AND(Кроссворд!J9=Результат!J9,Кроссворд!J10=Результат!J10,Кроссворд!J11=Результат!J11,Кроссворд!J12=Результат!J12,Кроссворд!J13=Результат!J13,Кроссворд!J14=Результат!J14,Кроссворд!J15=Результат!J15,Кроссворд!J16=Результат!J16,Кроссворд!J17=Результат!J17),1,0)</f>
        <v>0</v>
      </c>
      <c r="AV14" s="70"/>
    </row>
    <row r="15" spans="1:62" ht="18.75" hidden="1" customHeight="1" thickTop="1" thickBot="1" x14ac:dyDescent="0.35">
      <c r="G15" s="59" t="s">
        <v>51</v>
      </c>
      <c r="J15" s="59" t="s">
        <v>52</v>
      </c>
      <c r="K15" s="70">
        <v>6</v>
      </c>
      <c r="L15" s="67" t="s">
        <v>53</v>
      </c>
      <c r="M15" s="59" t="s">
        <v>62</v>
      </c>
      <c r="N15" s="68" t="s">
        <v>50</v>
      </c>
      <c r="O15" s="68" t="s">
        <v>45</v>
      </c>
      <c r="P15" s="59" t="s">
        <v>48</v>
      </c>
      <c r="S15" s="59" t="s">
        <v>58</v>
      </c>
      <c r="Y15" s="7" t="s">
        <v>76</v>
      </c>
      <c r="AO15" s="71">
        <v>11</v>
      </c>
      <c r="AP15" s="71">
        <f>IF(AND(Кроссворд!L5=Результат!L5,Кроссворд!L6=Результат!L6,Кроссворд!L7=Результат!L7,Кроссворд!L8=Результат!L8,Кроссворд!L9=Результат!L9,Кроссворд!L10=Результат!L10),1,0)</f>
        <v>0</v>
      </c>
    </row>
    <row r="16" spans="1:62" ht="18.75" hidden="1" customHeight="1" thickBot="1" x14ac:dyDescent="0.35">
      <c r="G16" s="59" t="s">
        <v>49</v>
      </c>
      <c r="J16" s="59" t="s">
        <v>46</v>
      </c>
      <c r="M16" s="59" t="s">
        <v>51</v>
      </c>
      <c r="P16" s="59" t="s">
        <v>65</v>
      </c>
      <c r="S16" s="59" t="s">
        <v>68</v>
      </c>
      <c r="Y16" s="7" t="s">
        <v>77</v>
      </c>
      <c r="AO16" s="71">
        <v>12</v>
      </c>
      <c r="AP16" s="71">
        <f>IF(AND(Кроссворд!M12=Результат!M12,Кроссворд!M13=Результат!M13,Кроссворд!M14=Результат!M14,Кроссворд!M15=Результат!M15,Кроссворд!M16=Результат!M16,Кроссворд!M17=Результат!M17,Кроссворд!M18=Результат!M18,Кроссворд!M19=Результат!M19),1,0)</f>
        <v>0</v>
      </c>
    </row>
    <row r="17" spans="1:42" ht="18.75" hidden="1" customHeight="1" thickTop="1" thickBot="1" x14ac:dyDescent="0.35">
      <c r="D17" s="70">
        <v>7</v>
      </c>
      <c r="E17" s="67" t="s">
        <v>55</v>
      </c>
      <c r="F17" s="68" t="s">
        <v>58</v>
      </c>
      <c r="G17" s="59" t="s">
        <v>53</v>
      </c>
      <c r="H17" s="68" t="s">
        <v>45</v>
      </c>
      <c r="I17" s="68" t="s">
        <v>57</v>
      </c>
      <c r="J17" s="60" t="s">
        <v>49</v>
      </c>
      <c r="K17" s="69" t="s">
        <v>46</v>
      </c>
      <c r="M17" s="59" t="s">
        <v>56</v>
      </c>
      <c r="P17" s="59" t="s">
        <v>54</v>
      </c>
      <c r="S17" s="59" t="s">
        <v>57</v>
      </c>
      <c r="Y17" s="7" t="s">
        <v>78</v>
      </c>
      <c r="AO17" s="71">
        <v>13</v>
      </c>
      <c r="AP17" s="71">
        <f>IF(AND(Кроссворд!P12=Результат!P12,Кроссворд!P13=Результат!P13,Кроссворд!S16=Результат!S16,Кроссворд!S17=Результат!S17,Кроссворд!S18=Результат!S18,Кроссворд!S19=Результат!S19),1,0)</f>
        <v>0</v>
      </c>
    </row>
    <row r="18" spans="1:42" ht="18.75" hidden="1" customHeight="1" thickTop="1" thickBot="1" x14ac:dyDescent="0.35">
      <c r="G18" s="59" t="s">
        <v>45</v>
      </c>
      <c r="M18" s="59" t="s">
        <v>62</v>
      </c>
      <c r="N18" s="70">
        <v>8</v>
      </c>
      <c r="O18" s="67" t="s">
        <v>66</v>
      </c>
      <c r="P18" s="60" t="s">
        <v>45</v>
      </c>
      <c r="Q18" s="68" t="s">
        <v>66</v>
      </c>
      <c r="R18" s="68" t="s">
        <v>57</v>
      </c>
      <c r="S18" s="59" t="s">
        <v>45</v>
      </c>
      <c r="T18" s="69" t="s">
        <v>48</v>
      </c>
      <c r="Y18" s="7" t="s">
        <v>79</v>
      </c>
      <c r="AO18" s="71">
        <v>14</v>
      </c>
      <c r="AP18" s="71">
        <f>IF(AND(Кроссворд!S13=Результат!S13,Кроссворд!S14=Результат!S14,Кроссворд!S15=Результат!S15,Кроссворд!S16=Результат!S16,Кроссворд!S17=Результат!S17,Кроссворд!S18=Результат!S18,Кроссворд!S19=Результат!S19),1,0)</f>
        <v>0</v>
      </c>
    </row>
    <row r="19" spans="1:42" ht="18.75" hidden="1" customHeight="1" thickBot="1" x14ac:dyDescent="0.35">
      <c r="G19" s="60" t="s">
        <v>52</v>
      </c>
      <c r="M19" s="60" t="s">
        <v>64</v>
      </c>
      <c r="S19" s="60" t="s">
        <v>69</v>
      </c>
      <c r="Y19" s="7" t="s">
        <v>80</v>
      </c>
      <c r="AP19" s="7">
        <f>SUM(AP5:AP18)</f>
        <v>0</v>
      </c>
    </row>
    <row r="20" spans="1:42" ht="18.75" hidden="1" customHeight="1" thickTop="1" x14ac:dyDescent="0.3">
      <c r="Y20" s="7" t="s">
        <v>89</v>
      </c>
    </row>
    <row r="21" spans="1:42" ht="18.75" hidden="1" customHeight="1" x14ac:dyDescent="0.3">
      <c r="Y21" s="7" t="s">
        <v>81</v>
      </c>
    </row>
    <row r="22" spans="1:42" ht="18.75" customHeight="1" x14ac:dyDescent="0.3"/>
    <row r="23" spans="1:42" ht="18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 t="s">
        <v>84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42" ht="18.75" customHeight="1" thickBo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64" t="s">
        <v>86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D24" s="65" t="s">
        <v>87</v>
      </c>
      <c r="AE24" s="65"/>
      <c r="AF24" s="65"/>
      <c r="AG24" s="65"/>
    </row>
    <row r="25" spans="1:42" ht="18.75" customHeight="1" thickTop="1" thickBo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60">
        <f>AP5+AP6+AP7+AP8+AP9+AP10+AP11+AP12+AP13+AP14+AP15+AP16+AP17+AP18</f>
        <v>0</v>
      </c>
      <c r="S25" s="161"/>
      <c r="T25" s="162"/>
      <c r="U25" s="8"/>
      <c r="V25" s="8"/>
      <c r="W25" s="8"/>
      <c r="X25" s="8"/>
      <c r="Y25" s="8"/>
      <c r="Z25" s="8"/>
      <c r="AA25" s="8"/>
      <c r="AB25" s="8"/>
      <c r="AE25" s="66">
        <f>IF(AP19=14,5,IF(AP19&gt;=12,4,IF(AP19&gt;=9,3,2)))</f>
        <v>2</v>
      </c>
    </row>
    <row r="26" spans="1:42" ht="18.75" customHeight="1" thickTop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42" ht="18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42" ht="18.7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42" ht="18.7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42" ht="18.7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42" ht="18.7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</sheetData>
  <sheetProtection password="CC3D" sheet="1" objects="1" scenarios="1" selectLockedCells="1"/>
  <mergeCells count="1">
    <mergeCell ref="R25:T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70BE"/>
  </sheetPr>
  <dimension ref="A1:U33"/>
  <sheetViews>
    <sheetView workbookViewId="0">
      <selection activeCell="U42" sqref="U42"/>
    </sheetView>
  </sheetViews>
  <sheetFormatPr defaultRowHeight="15.75" x14ac:dyDescent="0.25"/>
  <cols>
    <col min="1" max="16384" width="9.140625" style="73"/>
  </cols>
  <sheetData>
    <row r="1" spans="1:21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8.75" x14ac:dyDescent="0.3">
      <c r="A2" s="72"/>
      <c r="B2" s="72"/>
      <c r="C2" s="72"/>
      <c r="D2" s="72"/>
      <c r="E2" s="72"/>
      <c r="F2" s="72"/>
      <c r="G2" s="106" t="s">
        <v>145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6.5" thickBot="1" x14ac:dyDescent="0.3"/>
    <row r="5" spans="1:21" ht="16.5" thickTop="1" x14ac:dyDescent="0.25">
      <c r="B5" s="74" t="s">
        <v>91</v>
      </c>
      <c r="C5" s="75"/>
      <c r="D5" s="75"/>
      <c r="E5" s="75"/>
      <c r="F5" s="75"/>
      <c r="G5" s="76"/>
      <c r="H5" s="84" t="s">
        <v>110</v>
      </c>
      <c r="I5" s="85"/>
      <c r="J5" s="85"/>
      <c r="K5" s="85"/>
      <c r="L5" s="85"/>
      <c r="M5" s="85"/>
      <c r="N5" s="85"/>
      <c r="O5" s="85"/>
      <c r="P5" s="86"/>
    </row>
    <row r="6" spans="1:21" x14ac:dyDescent="0.25">
      <c r="B6" s="89" t="s">
        <v>95</v>
      </c>
      <c r="C6" s="90"/>
      <c r="D6" s="90"/>
      <c r="E6" s="90"/>
      <c r="F6" s="90"/>
      <c r="G6" s="91"/>
      <c r="H6" s="92" t="s">
        <v>111</v>
      </c>
      <c r="I6" s="93"/>
      <c r="J6" s="93"/>
      <c r="K6" s="93"/>
      <c r="L6" s="93"/>
      <c r="M6" s="93"/>
      <c r="N6" s="93"/>
      <c r="O6" s="93"/>
      <c r="P6" s="94"/>
    </row>
    <row r="7" spans="1:21" x14ac:dyDescent="0.25">
      <c r="B7" s="95" t="s">
        <v>92</v>
      </c>
      <c r="C7" s="96"/>
      <c r="D7" s="96"/>
      <c r="E7" s="96"/>
      <c r="F7" s="96"/>
      <c r="G7" s="97"/>
      <c r="H7" s="98" t="s">
        <v>112</v>
      </c>
      <c r="I7" s="96"/>
      <c r="J7" s="96"/>
      <c r="K7" s="96"/>
      <c r="L7" s="96"/>
      <c r="M7" s="96"/>
      <c r="N7" s="96"/>
      <c r="O7" s="96"/>
      <c r="P7" s="97"/>
    </row>
    <row r="8" spans="1:21" x14ac:dyDescent="0.25">
      <c r="B8" s="99" t="s">
        <v>93</v>
      </c>
      <c r="C8" s="93"/>
      <c r="D8" s="93"/>
      <c r="E8" s="93"/>
      <c r="F8" s="93"/>
      <c r="G8" s="94"/>
      <c r="H8" s="100" t="s">
        <v>113</v>
      </c>
      <c r="I8" s="93"/>
      <c r="J8" s="93"/>
      <c r="K8" s="93"/>
      <c r="L8" s="93"/>
      <c r="M8" s="93"/>
      <c r="N8" s="93"/>
      <c r="O8" s="93"/>
      <c r="P8" s="94"/>
    </row>
    <row r="9" spans="1:21" x14ac:dyDescent="0.25">
      <c r="B9" s="101" t="s">
        <v>94</v>
      </c>
      <c r="C9" s="102"/>
      <c r="D9" s="102"/>
      <c r="E9" s="102"/>
      <c r="F9" s="102"/>
      <c r="G9" s="103"/>
      <c r="H9" s="104" t="s">
        <v>114</v>
      </c>
      <c r="I9" s="102"/>
      <c r="J9" s="102"/>
      <c r="K9" s="102"/>
      <c r="L9" s="102"/>
      <c r="M9" s="102"/>
      <c r="N9" s="102"/>
      <c r="O9" s="102"/>
      <c r="P9" s="103"/>
    </row>
    <row r="10" spans="1:21" x14ac:dyDescent="0.25">
      <c r="B10" s="101" t="s">
        <v>105</v>
      </c>
      <c r="C10" s="102"/>
      <c r="D10" s="102"/>
      <c r="E10" s="102"/>
      <c r="F10" s="102"/>
      <c r="G10" s="103"/>
      <c r="H10" s="104" t="s">
        <v>129</v>
      </c>
      <c r="I10" s="102"/>
      <c r="J10" s="102"/>
      <c r="K10" s="102"/>
      <c r="L10" s="102"/>
      <c r="M10" s="102"/>
      <c r="N10" s="102"/>
      <c r="O10" s="102"/>
      <c r="P10" s="103"/>
    </row>
    <row r="11" spans="1:21" x14ac:dyDescent="0.25">
      <c r="B11" s="101" t="s">
        <v>106</v>
      </c>
      <c r="C11" s="102"/>
      <c r="D11" s="102"/>
      <c r="E11" s="102"/>
      <c r="F11" s="102"/>
      <c r="G11" s="103"/>
      <c r="H11" s="104" t="s">
        <v>130</v>
      </c>
      <c r="I11" s="102"/>
      <c r="J11" s="102"/>
      <c r="K11" s="102"/>
      <c r="L11" s="102"/>
      <c r="M11" s="102"/>
      <c r="N11" s="102"/>
      <c r="O11" s="102"/>
      <c r="P11" s="103"/>
    </row>
    <row r="12" spans="1:21" x14ac:dyDescent="0.25">
      <c r="B12" s="101" t="s">
        <v>107</v>
      </c>
      <c r="C12" s="102"/>
      <c r="D12" s="102"/>
      <c r="E12" s="102"/>
      <c r="F12" s="102"/>
      <c r="G12" s="103"/>
      <c r="H12" s="104" t="s">
        <v>131</v>
      </c>
      <c r="I12" s="102"/>
      <c r="J12" s="102"/>
      <c r="K12" s="102"/>
      <c r="L12" s="102"/>
      <c r="M12" s="102"/>
      <c r="N12" s="102"/>
      <c r="O12" s="102"/>
      <c r="P12" s="103"/>
    </row>
    <row r="13" spans="1:21" x14ac:dyDescent="0.25">
      <c r="B13" s="101" t="s">
        <v>108</v>
      </c>
      <c r="C13" s="102"/>
      <c r="D13" s="102"/>
      <c r="E13" s="102"/>
      <c r="F13" s="102"/>
      <c r="G13" s="103"/>
      <c r="H13" s="104" t="s">
        <v>132</v>
      </c>
      <c r="I13" s="102"/>
      <c r="J13" s="102"/>
      <c r="K13" s="102"/>
      <c r="L13" s="102"/>
      <c r="M13" s="102"/>
      <c r="N13" s="102"/>
      <c r="O13" s="102"/>
      <c r="P13" s="103"/>
    </row>
    <row r="14" spans="1:21" x14ac:dyDescent="0.25">
      <c r="B14" s="101" t="s">
        <v>115</v>
      </c>
      <c r="C14" s="102"/>
      <c r="D14" s="102"/>
      <c r="E14" s="102"/>
      <c r="F14" s="102"/>
      <c r="G14" s="103"/>
      <c r="H14" s="104" t="s">
        <v>116</v>
      </c>
      <c r="I14" s="102"/>
      <c r="J14" s="102"/>
      <c r="K14" s="102"/>
      <c r="L14" s="102"/>
      <c r="M14" s="102"/>
      <c r="N14" s="102"/>
      <c r="O14" s="102"/>
      <c r="P14" s="103"/>
    </row>
    <row r="15" spans="1:21" x14ac:dyDescent="0.25">
      <c r="B15" s="95" t="s">
        <v>117</v>
      </c>
      <c r="C15" s="96"/>
      <c r="D15" s="96"/>
      <c r="E15" s="96"/>
      <c r="F15" s="96"/>
      <c r="G15" s="97"/>
      <c r="H15" s="98" t="s">
        <v>133</v>
      </c>
      <c r="I15" s="96"/>
      <c r="J15" s="96"/>
      <c r="K15" s="96"/>
      <c r="L15" s="96"/>
      <c r="M15" s="96"/>
      <c r="N15" s="96"/>
      <c r="O15" s="96"/>
      <c r="P15" s="97"/>
    </row>
    <row r="16" spans="1:21" x14ac:dyDescent="0.25">
      <c r="B16" s="99" t="s">
        <v>96</v>
      </c>
      <c r="C16" s="93"/>
      <c r="D16" s="93"/>
      <c r="E16" s="93"/>
      <c r="F16" s="93"/>
      <c r="G16" s="94"/>
      <c r="H16" s="92" t="s">
        <v>134</v>
      </c>
      <c r="I16" s="93"/>
      <c r="J16" s="93"/>
      <c r="K16" s="93"/>
      <c r="L16" s="93"/>
      <c r="M16" s="93"/>
      <c r="N16" s="93"/>
      <c r="O16" s="93"/>
      <c r="P16" s="94"/>
    </row>
    <row r="17" spans="1:16" x14ac:dyDescent="0.25">
      <c r="B17" s="95" t="s">
        <v>118</v>
      </c>
      <c r="C17" s="96"/>
      <c r="D17" s="96"/>
      <c r="E17" s="96"/>
      <c r="F17" s="96"/>
      <c r="G17" s="97"/>
      <c r="H17" s="98" t="s">
        <v>135</v>
      </c>
      <c r="I17" s="96"/>
      <c r="J17" s="96"/>
      <c r="K17" s="96"/>
      <c r="L17" s="96"/>
      <c r="M17" s="96"/>
      <c r="N17" s="96"/>
      <c r="O17" s="96"/>
      <c r="P17" s="97"/>
    </row>
    <row r="18" spans="1:16" x14ac:dyDescent="0.25">
      <c r="B18" s="78" t="s">
        <v>97</v>
      </c>
      <c r="C18" s="79"/>
      <c r="D18" s="79"/>
      <c r="E18" s="79"/>
      <c r="F18" s="79"/>
      <c r="G18" s="80"/>
      <c r="H18" s="87" t="s">
        <v>136</v>
      </c>
      <c r="I18" s="79"/>
      <c r="J18" s="79"/>
      <c r="K18" s="79"/>
      <c r="L18" s="79"/>
      <c r="M18" s="79"/>
      <c r="N18" s="79"/>
      <c r="O18" s="79"/>
      <c r="P18" s="80"/>
    </row>
    <row r="19" spans="1:16" x14ac:dyDescent="0.25">
      <c r="B19" s="78" t="s">
        <v>98</v>
      </c>
      <c r="C19" s="79"/>
      <c r="D19" s="79"/>
      <c r="E19" s="79"/>
      <c r="F19" s="79"/>
      <c r="G19" s="80"/>
      <c r="H19" s="87" t="s">
        <v>137</v>
      </c>
      <c r="I19" s="79"/>
      <c r="J19" s="79"/>
      <c r="K19" s="79"/>
      <c r="L19" s="79"/>
      <c r="M19" s="79"/>
      <c r="N19" s="79"/>
      <c r="O19" s="79"/>
      <c r="P19" s="80"/>
    </row>
    <row r="20" spans="1:16" x14ac:dyDescent="0.25">
      <c r="B20" s="99" t="s">
        <v>99</v>
      </c>
      <c r="C20" s="93"/>
      <c r="D20" s="93"/>
      <c r="E20" s="93"/>
      <c r="F20" s="93"/>
      <c r="G20" s="94"/>
      <c r="H20" s="92" t="s">
        <v>138</v>
      </c>
      <c r="I20" s="93"/>
      <c r="J20" s="93"/>
      <c r="K20" s="93"/>
      <c r="L20" s="93"/>
      <c r="M20" s="93"/>
      <c r="N20" s="93"/>
      <c r="O20" s="93"/>
      <c r="P20" s="94"/>
    </row>
    <row r="21" spans="1:16" x14ac:dyDescent="0.25">
      <c r="B21" s="95" t="s">
        <v>119</v>
      </c>
      <c r="C21" s="96"/>
      <c r="D21" s="96"/>
      <c r="E21" s="96"/>
      <c r="F21" s="96"/>
      <c r="G21" s="97"/>
      <c r="H21" s="98" t="s">
        <v>139</v>
      </c>
      <c r="I21" s="96"/>
      <c r="J21" s="96"/>
      <c r="K21" s="96"/>
      <c r="L21" s="96"/>
      <c r="M21" s="96"/>
      <c r="N21" s="96"/>
      <c r="O21" s="96"/>
      <c r="P21" s="97"/>
    </row>
    <row r="22" spans="1:16" x14ac:dyDescent="0.25">
      <c r="B22" s="78" t="s">
        <v>100</v>
      </c>
      <c r="C22" s="79"/>
      <c r="D22" s="79"/>
      <c r="E22" s="79"/>
      <c r="F22" s="79"/>
      <c r="G22" s="80"/>
      <c r="H22" s="87" t="s">
        <v>140</v>
      </c>
      <c r="I22" s="79"/>
      <c r="J22" s="79"/>
      <c r="K22" s="79"/>
      <c r="L22" s="79"/>
      <c r="M22" s="79"/>
      <c r="N22" s="79"/>
      <c r="O22" s="79"/>
      <c r="P22" s="80"/>
    </row>
    <row r="23" spans="1:16" x14ac:dyDescent="0.25">
      <c r="B23" s="99" t="s">
        <v>99</v>
      </c>
      <c r="C23" s="93"/>
      <c r="D23" s="93"/>
      <c r="E23" s="93"/>
      <c r="F23" s="93"/>
      <c r="G23" s="94"/>
      <c r="H23" s="100" t="s">
        <v>141</v>
      </c>
      <c r="I23" s="93"/>
      <c r="J23" s="93"/>
      <c r="K23" s="93"/>
      <c r="L23" s="93"/>
      <c r="M23" s="93"/>
      <c r="N23" s="93"/>
      <c r="O23" s="93"/>
      <c r="P23" s="94"/>
    </row>
    <row r="24" spans="1:16" x14ac:dyDescent="0.25">
      <c r="B24" s="95" t="s">
        <v>120</v>
      </c>
      <c r="C24" s="96"/>
      <c r="D24" s="96"/>
      <c r="E24" s="96"/>
      <c r="F24" s="96"/>
      <c r="G24" s="97"/>
      <c r="H24" s="98" t="s">
        <v>126</v>
      </c>
      <c r="I24" s="96"/>
      <c r="J24" s="96"/>
      <c r="K24" s="96"/>
      <c r="L24" s="96"/>
      <c r="M24" s="96"/>
      <c r="N24" s="96"/>
      <c r="O24" s="96"/>
      <c r="P24" s="97"/>
    </row>
    <row r="25" spans="1:16" x14ac:dyDescent="0.25">
      <c r="A25" s="77"/>
      <c r="B25" s="78" t="s">
        <v>101</v>
      </c>
      <c r="C25" s="79"/>
      <c r="D25" s="79"/>
      <c r="E25" s="79"/>
      <c r="F25" s="79"/>
      <c r="G25" s="80"/>
      <c r="H25" s="87" t="s">
        <v>128</v>
      </c>
      <c r="I25" s="79"/>
      <c r="J25" s="79"/>
      <c r="K25" s="79"/>
      <c r="L25" s="79"/>
      <c r="M25" s="79"/>
      <c r="N25" s="79"/>
      <c r="O25" s="79"/>
      <c r="P25" s="80"/>
    </row>
    <row r="26" spans="1:16" x14ac:dyDescent="0.25">
      <c r="B26" s="78" t="s">
        <v>102</v>
      </c>
      <c r="C26" s="79"/>
      <c r="D26" s="79"/>
      <c r="E26" s="79"/>
      <c r="F26" s="79"/>
      <c r="G26" s="80"/>
      <c r="H26" s="88" t="s">
        <v>125</v>
      </c>
      <c r="I26" s="79"/>
      <c r="J26" s="79"/>
      <c r="K26" s="79"/>
      <c r="L26" s="79"/>
      <c r="M26" s="79"/>
      <c r="N26" s="79"/>
      <c r="O26" s="79"/>
      <c r="P26" s="80"/>
    </row>
    <row r="27" spans="1:16" x14ac:dyDescent="0.25">
      <c r="B27" s="78" t="s">
        <v>103</v>
      </c>
      <c r="C27" s="79"/>
      <c r="D27" s="79"/>
      <c r="E27" s="79"/>
      <c r="F27" s="79"/>
      <c r="G27" s="80"/>
      <c r="H27" s="87" t="s">
        <v>127</v>
      </c>
      <c r="I27" s="79"/>
      <c r="J27" s="79"/>
      <c r="K27" s="79"/>
      <c r="L27" s="79"/>
      <c r="M27" s="79"/>
      <c r="N27" s="79"/>
      <c r="O27" s="79"/>
      <c r="P27" s="80"/>
    </row>
    <row r="28" spans="1:16" x14ac:dyDescent="0.25">
      <c r="B28" s="99" t="s">
        <v>104</v>
      </c>
      <c r="C28" s="93"/>
      <c r="D28" s="93"/>
      <c r="E28" s="93"/>
      <c r="F28" s="93"/>
      <c r="G28" s="94"/>
      <c r="H28" s="92" t="s">
        <v>124</v>
      </c>
      <c r="I28" s="93"/>
      <c r="J28" s="93"/>
      <c r="K28" s="93"/>
      <c r="L28" s="93"/>
      <c r="M28" s="93"/>
      <c r="N28" s="93"/>
      <c r="O28" s="93"/>
      <c r="P28" s="94"/>
    </row>
    <row r="29" spans="1:16" x14ac:dyDescent="0.25">
      <c r="B29" s="101" t="s">
        <v>121</v>
      </c>
      <c r="C29" s="102"/>
      <c r="D29" s="102"/>
      <c r="E29" s="102"/>
      <c r="F29" s="102"/>
      <c r="G29" s="103"/>
      <c r="H29" s="104" t="s">
        <v>144</v>
      </c>
      <c r="I29" s="102"/>
      <c r="J29" s="102"/>
      <c r="K29" s="102"/>
      <c r="L29" s="102"/>
      <c r="M29" s="102"/>
      <c r="N29" s="102"/>
      <c r="O29" s="102"/>
      <c r="P29" s="103"/>
    </row>
    <row r="30" spans="1:16" x14ac:dyDescent="0.25">
      <c r="B30" s="101" t="s">
        <v>122</v>
      </c>
      <c r="C30" s="102"/>
      <c r="D30" s="102"/>
      <c r="E30" s="102"/>
      <c r="F30" s="102"/>
      <c r="G30" s="103"/>
      <c r="H30" s="104" t="s">
        <v>142</v>
      </c>
      <c r="I30" s="102"/>
      <c r="J30" s="102"/>
      <c r="K30" s="102"/>
      <c r="L30" s="102"/>
      <c r="M30" s="102"/>
      <c r="N30" s="102"/>
      <c r="O30" s="102"/>
      <c r="P30" s="103"/>
    </row>
    <row r="31" spans="1:16" ht="18.75" x14ac:dyDescent="0.3">
      <c r="B31" s="78" t="s">
        <v>123</v>
      </c>
      <c r="C31" s="79"/>
      <c r="D31" s="79"/>
      <c r="E31" s="79"/>
      <c r="F31" s="79"/>
      <c r="G31" s="80"/>
      <c r="H31" s="88" t="s">
        <v>143</v>
      </c>
      <c r="I31" s="105"/>
      <c r="J31" s="105"/>
      <c r="K31" s="105"/>
      <c r="L31" s="105"/>
      <c r="M31" s="105"/>
      <c r="N31" s="105"/>
      <c r="O31" s="79"/>
      <c r="P31" s="80"/>
    </row>
    <row r="32" spans="1:16" ht="16.5" thickBot="1" x14ac:dyDescent="0.3">
      <c r="B32" s="81" t="s">
        <v>109</v>
      </c>
      <c r="C32" s="82"/>
      <c r="D32" s="82"/>
      <c r="E32" s="82"/>
      <c r="F32" s="82"/>
      <c r="G32" s="83"/>
      <c r="H32" s="81"/>
      <c r="I32" s="82"/>
      <c r="J32" s="82"/>
      <c r="K32" s="82"/>
      <c r="L32" s="82"/>
      <c r="M32" s="82"/>
      <c r="N32" s="82"/>
      <c r="O32" s="82"/>
      <c r="P32" s="83"/>
    </row>
    <row r="33" ht="16.5" thickTop="1" x14ac:dyDescent="0.25"/>
  </sheetData>
  <sheetProtection password="CC3D" sheet="1" objects="1" scenarios="1" selectLockedCells="1"/>
  <hyperlinks>
    <hyperlink ref="H5" r:id="rId1"/>
    <hyperlink ref="H6" r:id="rId2"/>
    <hyperlink ref="H7" r:id="rId3"/>
    <hyperlink ref="H8" r:id="rId4"/>
    <hyperlink ref="H9" r:id="rId5"/>
    <hyperlink ref="H14" r:id="rId6"/>
    <hyperlink ref="H28" r:id="rId7"/>
    <hyperlink ref="H26" r:id="rId8"/>
    <hyperlink ref="H24" r:id="rId9"/>
    <hyperlink ref="H27" r:id="rId10"/>
    <hyperlink ref="H25" r:id="rId11"/>
    <hyperlink ref="H10" r:id="rId12"/>
    <hyperlink ref="H11" r:id="rId13"/>
    <hyperlink ref="H12" r:id="rId14"/>
    <hyperlink ref="H13" r:id="rId15"/>
    <hyperlink ref="H15" r:id="rId16"/>
    <hyperlink ref="H16" r:id="rId17"/>
    <hyperlink ref="H17" r:id="rId18"/>
    <hyperlink ref="H18" r:id="rId19"/>
    <hyperlink ref="H19" r:id="rId20"/>
    <hyperlink ref="H20" r:id="rId21"/>
    <hyperlink ref="H21" r:id="rId22"/>
    <hyperlink ref="H22" r:id="rId23"/>
    <hyperlink ref="H23" r:id="rId24"/>
    <hyperlink ref="H30" r:id="rId25"/>
    <hyperlink ref="H31" r:id="rId26" location=".Uf9nAKz-vXQ"/>
    <hyperlink ref="H29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</vt:lpstr>
      <vt:lpstr>Регистрация</vt:lpstr>
      <vt:lpstr>Живопись</vt:lpstr>
      <vt:lpstr>жанры</vt:lpstr>
      <vt:lpstr>Оценочный</vt:lpstr>
      <vt:lpstr>Кроссворд</vt:lpstr>
      <vt:lpstr>Результат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Natalia</cp:lastModifiedBy>
  <dcterms:created xsi:type="dcterms:W3CDTF">2016-11-28T12:05:03Z</dcterms:created>
  <dcterms:modified xsi:type="dcterms:W3CDTF">2016-12-24T15:58:45Z</dcterms:modified>
</cp:coreProperties>
</file>